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heme/themeOverride1.xml" ContentType="application/vnd.openxmlformats-officedocument.themeOverrid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2.xml" ContentType="application/vnd.openxmlformats-officedocument.themeOverrid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3.xml" ContentType="application/vnd.openxmlformats-officedocument.themeOverride+xml"/>
  <Override PartName="/xl/charts/chartEx1.xml" ContentType="application/vnd.ms-office.chartex+xml"/>
  <Override PartName="/xl/charts/style5.xml" ContentType="application/vnd.ms-office.chartstyle+xml"/>
  <Override PartName="/xl/charts/colors5.xml" ContentType="application/vnd.ms-office.chartcolorstyle+xml"/>
  <Override PartName="/xl/charts/chartEx2.xml" ContentType="application/vnd.ms-office.chartex+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326"/>
  <workbookPr autoCompressPictures="0" defaultThemeVersion="124226"/>
  <mc:AlternateContent xmlns:mc="http://schemas.openxmlformats.org/markup-compatibility/2006">
    <mc:Choice Requires="x15">
      <x15ac:absPath xmlns:x15ac="http://schemas.microsoft.com/office/spreadsheetml/2010/11/ac" url="U:\Documents\Evaluations\2017 Diagnostiques CP\"/>
    </mc:Choice>
  </mc:AlternateContent>
  <bookViews>
    <workbookView xWindow="0" yWindow="0" windowWidth="15345" windowHeight="4455" tabRatio="449"/>
  </bookViews>
  <sheets>
    <sheet name="Accueil" sheetId="9" r:id="rId1"/>
    <sheet name="Classe" sheetId="10" r:id="rId2"/>
    <sheet name="Saisie" sheetId="12" r:id="rId3"/>
    <sheet name="Bilan Elève" sheetId="13" r:id="rId4"/>
    <sheet name="Bilan Classe" sheetId="14" r:id="rId5"/>
    <sheet name="listes" sheetId="3" state="hidden" r:id="rId6"/>
  </sheets>
  <definedNames>
    <definedName name="_xlchart.v1.0" hidden="1">'Bilan Classe'!$D$43:$D$64</definedName>
    <definedName name="_xlchart.v1.1" hidden="1">'Bilan Classe'!$E$42</definedName>
    <definedName name="_xlchart.v1.2" hidden="1">'Bilan Classe'!$E$43:$E$64</definedName>
    <definedName name="_xlchart.v1.3" hidden="1">'Bilan Classe'!$D$76:$D$104</definedName>
    <definedName name="_xlchart.v1.4" hidden="1">'Bilan Classe'!$E$75</definedName>
    <definedName name="_xlchart.v1.5" hidden="1">'Bilan Classe'!$E$76:$E$104</definedName>
    <definedName name="valeur">listes!$B$4:$B$6</definedName>
    <definedName name="_xlnm.Print_Area" localSheetId="0">Accueil!$A$1:$M$77</definedName>
    <definedName name="_xlnm.Print_Area" localSheetId="4">'Bilan Classe'!$B$1:$F$105</definedName>
    <definedName name="_xlnm.Print_Area" localSheetId="3">'Bilan Elève'!$B$1:$C$40</definedName>
  </definedNames>
  <calcPr calcId="162913" iterateDelta="1E-4"/>
  <fileRecoveryPr autoRecover="0"/>
</workbook>
</file>

<file path=xl/calcChain.xml><?xml version="1.0" encoding="utf-8"?>
<calcChain xmlns="http://schemas.openxmlformats.org/spreadsheetml/2006/main">
  <c r="E101" i="14" l="1"/>
  <c r="D98" i="14"/>
  <c r="E98" i="14" s="1"/>
  <c r="D99" i="14"/>
  <c r="E99" i="14" s="1"/>
  <c r="D100" i="14"/>
  <c r="E100" i="14" s="1"/>
  <c r="D101" i="14"/>
  <c r="D102" i="14"/>
  <c r="E102" i="14" s="1"/>
  <c r="D103" i="14"/>
  <c r="E103" i="14" s="1"/>
  <c r="D104" i="14"/>
  <c r="E104" i="14" s="1"/>
  <c r="D70" i="14"/>
  <c r="E70" i="14" s="1"/>
  <c r="D71" i="14"/>
  <c r="E71" i="14" s="1"/>
  <c r="D65" i="14"/>
  <c r="E65" i="14" s="1"/>
  <c r="D66" i="14"/>
  <c r="E66" i="14" s="1"/>
  <c r="D67" i="14"/>
  <c r="E67" i="14" s="1"/>
  <c r="D68" i="14"/>
  <c r="E68" i="14" s="1"/>
  <c r="D69" i="14"/>
  <c r="E69" i="14" s="1"/>
  <c r="H6" i="13"/>
  <c r="H7" i="13"/>
  <c r="H8" i="13"/>
  <c r="H9" i="13"/>
  <c r="H10" i="13"/>
  <c r="H11" i="13"/>
  <c r="H12" i="13"/>
  <c r="H13" i="13"/>
  <c r="H14" i="13"/>
  <c r="H15" i="13"/>
  <c r="H16" i="13"/>
  <c r="H17" i="13"/>
  <c r="H18" i="13"/>
  <c r="H19" i="13"/>
  <c r="H20" i="13"/>
  <c r="H21" i="13"/>
  <c r="H22" i="13"/>
  <c r="H23" i="13"/>
  <c r="H24" i="13"/>
  <c r="H25" i="13"/>
  <c r="H26" i="13"/>
  <c r="H27" i="13"/>
  <c r="H5" i="13"/>
  <c r="AK4" i="13"/>
  <c r="AJ4" i="13"/>
  <c r="AI4" i="13"/>
  <c r="AH4" i="13"/>
  <c r="AG4" i="13"/>
  <c r="AF4" i="13"/>
  <c r="AE4" i="13"/>
  <c r="G18" i="14"/>
  <c r="G19" i="14"/>
  <c r="G20" i="14"/>
  <c r="G21" i="14"/>
  <c r="G22" i="14"/>
  <c r="G23" i="14"/>
  <c r="G24" i="14"/>
  <c r="G25" i="14"/>
  <c r="G26" i="14"/>
  <c r="G5" i="14"/>
  <c r="G6" i="14"/>
  <c r="G7" i="14"/>
  <c r="G8" i="14"/>
  <c r="G9" i="14"/>
  <c r="G10" i="14"/>
  <c r="G11" i="14"/>
  <c r="G12" i="14"/>
  <c r="G13" i="14"/>
  <c r="G14" i="14"/>
  <c r="G15" i="14"/>
  <c r="G16" i="14"/>
  <c r="G17" i="14"/>
  <c r="G4" i="14"/>
  <c r="E3" i="14"/>
  <c r="D3" i="14"/>
  <c r="U5" i="13"/>
  <c r="V5" i="13"/>
  <c r="W5" i="13"/>
  <c r="X5" i="13"/>
  <c r="Y5" i="13"/>
  <c r="Z5" i="13"/>
  <c r="AA5" i="13"/>
  <c r="AB5" i="13"/>
  <c r="AC5" i="13"/>
  <c r="AD5" i="13"/>
  <c r="AE5" i="13"/>
  <c r="AF5" i="13"/>
  <c r="AG5" i="13"/>
  <c r="AH5" i="13"/>
  <c r="AI5" i="13"/>
  <c r="AJ5" i="13"/>
  <c r="AK5" i="13"/>
  <c r="U6" i="13"/>
  <c r="V6" i="13"/>
  <c r="W6" i="13"/>
  <c r="X6" i="13"/>
  <c r="Y6" i="13"/>
  <c r="Z6" i="13"/>
  <c r="AA6" i="13"/>
  <c r="AB6" i="13"/>
  <c r="AC6" i="13"/>
  <c r="AD6" i="13"/>
  <c r="AE6" i="13"/>
  <c r="AF6" i="13"/>
  <c r="AG6" i="13"/>
  <c r="AH6" i="13"/>
  <c r="AI6" i="13"/>
  <c r="AJ6" i="13"/>
  <c r="AK6" i="13"/>
  <c r="U7" i="13"/>
  <c r="V7" i="13"/>
  <c r="W7" i="13"/>
  <c r="X7" i="13"/>
  <c r="Y7" i="13"/>
  <c r="Z7" i="13"/>
  <c r="AA7" i="13"/>
  <c r="AB7" i="13"/>
  <c r="AC7" i="13"/>
  <c r="AD7" i="13"/>
  <c r="AE7" i="13"/>
  <c r="AF7" i="13"/>
  <c r="AG7" i="13"/>
  <c r="AH7" i="13"/>
  <c r="AI7" i="13"/>
  <c r="AJ7" i="13"/>
  <c r="AK7" i="13"/>
  <c r="U8" i="13"/>
  <c r="V8" i="13"/>
  <c r="W8" i="13"/>
  <c r="X8" i="13"/>
  <c r="Y8" i="13"/>
  <c r="Z8" i="13"/>
  <c r="AA8" i="13"/>
  <c r="AB8" i="13"/>
  <c r="AC8" i="13"/>
  <c r="AD8" i="13"/>
  <c r="AE8" i="13"/>
  <c r="AF8" i="13"/>
  <c r="AG8" i="13"/>
  <c r="AH8" i="13"/>
  <c r="AI8" i="13"/>
  <c r="AJ8" i="13"/>
  <c r="AK8" i="13"/>
  <c r="U9" i="13"/>
  <c r="V9" i="13"/>
  <c r="W9" i="13"/>
  <c r="X9" i="13"/>
  <c r="Y9" i="13"/>
  <c r="Z9" i="13"/>
  <c r="AA9" i="13"/>
  <c r="AB9" i="13"/>
  <c r="AC9" i="13"/>
  <c r="AD9" i="13"/>
  <c r="AE9" i="13"/>
  <c r="AF9" i="13"/>
  <c r="AG9" i="13"/>
  <c r="AH9" i="13"/>
  <c r="AI9" i="13"/>
  <c r="AJ9" i="13"/>
  <c r="AK9" i="13"/>
  <c r="U10" i="13"/>
  <c r="V10" i="13"/>
  <c r="W10" i="13"/>
  <c r="X10" i="13"/>
  <c r="Y10" i="13"/>
  <c r="Z10" i="13"/>
  <c r="AA10" i="13"/>
  <c r="AB10" i="13"/>
  <c r="AC10" i="13"/>
  <c r="AD10" i="13"/>
  <c r="AE10" i="13"/>
  <c r="AF10" i="13"/>
  <c r="AG10" i="13"/>
  <c r="AH10" i="13"/>
  <c r="AI10" i="13"/>
  <c r="AJ10" i="13"/>
  <c r="AK10" i="13"/>
  <c r="U11" i="13"/>
  <c r="V11" i="13"/>
  <c r="W11" i="13"/>
  <c r="X11" i="13"/>
  <c r="Y11" i="13"/>
  <c r="Z11" i="13"/>
  <c r="AA11" i="13"/>
  <c r="AB11" i="13"/>
  <c r="AC11" i="13"/>
  <c r="AD11" i="13"/>
  <c r="AE11" i="13"/>
  <c r="AF11" i="13"/>
  <c r="AG11" i="13"/>
  <c r="AH11" i="13"/>
  <c r="AI11" i="13"/>
  <c r="AJ11" i="13"/>
  <c r="AK11" i="13"/>
  <c r="U12" i="13"/>
  <c r="V12" i="13"/>
  <c r="W12" i="13"/>
  <c r="X12" i="13"/>
  <c r="Y12" i="13"/>
  <c r="Z12" i="13"/>
  <c r="AA12" i="13"/>
  <c r="AB12" i="13"/>
  <c r="AC12" i="13"/>
  <c r="AD12" i="13"/>
  <c r="AE12" i="13"/>
  <c r="AF12" i="13"/>
  <c r="AG12" i="13"/>
  <c r="AH12" i="13"/>
  <c r="AI12" i="13"/>
  <c r="AJ12" i="13"/>
  <c r="AK12" i="13"/>
  <c r="U13" i="13"/>
  <c r="V13" i="13"/>
  <c r="W13" i="13"/>
  <c r="X13" i="13"/>
  <c r="Y13" i="13"/>
  <c r="Z13" i="13"/>
  <c r="AA13" i="13"/>
  <c r="AB13" i="13"/>
  <c r="AC13" i="13"/>
  <c r="AD13" i="13"/>
  <c r="AE13" i="13"/>
  <c r="AF13" i="13"/>
  <c r="AG13" i="13"/>
  <c r="AH13" i="13"/>
  <c r="AI13" i="13"/>
  <c r="AJ13" i="13"/>
  <c r="AK13" i="13"/>
  <c r="U14" i="13"/>
  <c r="V14" i="13"/>
  <c r="W14" i="13"/>
  <c r="X14" i="13"/>
  <c r="Y14" i="13"/>
  <c r="Z14" i="13"/>
  <c r="AA14" i="13"/>
  <c r="AB14" i="13"/>
  <c r="AC14" i="13"/>
  <c r="AD14" i="13"/>
  <c r="AE14" i="13"/>
  <c r="AF14" i="13"/>
  <c r="AG14" i="13"/>
  <c r="AH14" i="13"/>
  <c r="AI14" i="13"/>
  <c r="AJ14" i="13"/>
  <c r="AK14" i="13"/>
  <c r="U15" i="13"/>
  <c r="V15" i="13"/>
  <c r="W15" i="13"/>
  <c r="X15" i="13"/>
  <c r="Y15" i="13"/>
  <c r="Z15" i="13"/>
  <c r="AA15" i="13"/>
  <c r="AB15" i="13"/>
  <c r="AC15" i="13"/>
  <c r="AD15" i="13"/>
  <c r="AE15" i="13"/>
  <c r="AF15" i="13"/>
  <c r="AG15" i="13"/>
  <c r="AH15" i="13"/>
  <c r="AI15" i="13"/>
  <c r="AJ15" i="13"/>
  <c r="AK15" i="13"/>
  <c r="U16" i="13"/>
  <c r="V16" i="13"/>
  <c r="W16" i="13"/>
  <c r="X16" i="13"/>
  <c r="Y16" i="13"/>
  <c r="Z16" i="13"/>
  <c r="AA16" i="13"/>
  <c r="AB16" i="13"/>
  <c r="AC16" i="13"/>
  <c r="AD16" i="13"/>
  <c r="AE16" i="13"/>
  <c r="AF16" i="13"/>
  <c r="AG16" i="13"/>
  <c r="AH16" i="13"/>
  <c r="AI16" i="13"/>
  <c r="AJ16" i="13"/>
  <c r="AK16" i="13"/>
  <c r="U17" i="13"/>
  <c r="V17" i="13"/>
  <c r="W17" i="13"/>
  <c r="X17" i="13"/>
  <c r="Y17" i="13"/>
  <c r="Z17" i="13"/>
  <c r="AA17" i="13"/>
  <c r="AB17" i="13"/>
  <c r="AC17" i="13"/>
  <c r="AD17" i="13"/>
  <c r="AE17" i="13"/>
  <c r="AF17" i="13"/>
  <c r="AG17" i="13"/>
  <c r="AH17" i="13"/>
  <c r="AI17" i="13"/>
  <c r="AJ17" i="13"/>
  <c r="AK17" i="13"/>
  <c r="U18" i="13"/>
  <c r="V18" i="13"/>
  <c r="W18" i="13"/>
  <c r="X18" i="13"/>
  <c r="Y18" i="13"/>
  <c r="Z18" i="13"/>
  <c r="AA18" i="13"/>
  <c r="AB18" i="13"/>
  <c r="AC18" i="13"/>
  <c r="AD18" i="13"/>
  <c r="AE18" i="13"/>
  <c r="AF18" i="13"/>
  <c r="AG18" i="13"/>
  <c r="AH18" i="13"/>
  <c r="AI18" i="13"/>
  <c r="AJ18" i="13"/>
  <c r="AK18" i="13"/>
  <c r="U19" i="13"/>
  <c r="V19" i="13"/>
  <c r="W19" i="13"/>
  <c r="X19" i="13"/>
  <c r="Y19" i="13"/>
  <c r="Z19" i="13"/>
  <c r="AA19" i="13"/>
  <c r="AB19" i="13"/>
  <c r="AC19" i="13"/>
  <c r="AD19" i="13"/>
  <c r="AE19" i="13"/>
  <c r="AF19" i="13"/>
  <c r="AG19" i="13"/>
  <c r="AH19" i="13"/>
  <c r="AI19" i="13"/>
  <c r="AJ19" i="13"/>
  <c r="AK19" i="13"/>
  <c r="U20" i="13"/>
  <c r="V20" i="13"/>
  <c r="W20" i="13"/>
  <c r="X20" i="13"/>
  <c r="Y20" i="13"/>
  <c r="Z20" i="13"/>
  <c r="AA20" i="13"/>
  <c r="AB20" i="13"/>
  <c r="AC20" i="13"/>
  <c r="AD20" i="13"/>
  <c r="AE20" i="13"/>
  <c r="AF20" i="13"/>
  <c r="AG20" i="13"/>
  <c r="AH20" i="13"/>
  <c r="AI20" i="13"/>
  <c r="AJ20" i="13"/>
  <c r="AK20" i="13"/>
  <c r="U21" i="13"/>
  <c r="V21" i="13"/>
  <c r="W21" i="13"/>
  <c r="X21" i="13"/>
  <c r="Y21" i="13"/>
  <c r="Z21" i="13"/>
  <c r="AA21" i="13"/>
  <c r="AB21" i="13"/>
  <c r="AC21" i="13"/>
  <c r="AD21" i="13"/>
  <c r="AE21" i="13"/>
  <c r="AF21" i="13"/>
  <c r="AG21" i="13"/>
  <c r="AH21" i="13"/>
  <c r="AI21" i="13"/>
  <c r="AJ21" i="13"/>
  <c r="AK21" i="13"/>
  <c r="U22" i="13"/>
  <c r="V22" i="13"/>
  <c r="W22" i="13"/>
  <c r="X22" i="13"/>
  <c r="Y22" i="13"/>
  <c r="Z22" i="13"/>
  <c r="AA22" i="13"/>
  <c r="AB22" i="13"/>
  <c r="AC22" i="13"/>
  <c r="AD22" i="13"/>
  <c r="AE22" i="13"/>
  <c r="AF22" i="13"/>
  <c r="AG22" i="13"/>
  <c r="AH22" i="13"/>
  <c r="AI22" i="13"/>
  <c r="AJ22" i="13"/>
  <c r="AK22" i="13"/>
  <c r="U23" i="13"/>
  <c r="V23" i="13"/>
  <c r="W23" i="13"/>
  <c r="X23" i="13"/>
  <c r="Y23" i="13"/>
  <c r="Z23" i="13"/>
  <c r="AA23" i="13"/>
  <c r="AB23" i="13"/>
  <c r="AC23" i="13"/>
  <c r="AD23" i="13"/>
  <c r="AE23" i="13"/>
  <c r="AF23" i="13"/>
  <c r="AG23" i="13"/>
  <c r="AH23" i="13"/>
  <c r="AI23" i="13"/>
  <c r="AJ23" i="13"/>
  <c r="AK23" i="13"/>
  <c r="U24" i="13"/>
  <c r="V24" i="13"/>
  <c r="W24" i="13"/>
  <c r="X24" i="13"/>
  <c r="Y24" i="13"/>
  <c r="Z24" i="13"/>
  <c r="AA24" i="13"/>
  <c r="AB24" i="13"/>
  <c r="AC24" i="13"/>
  <c r="AD24" i="13"/>
  <c r="AE24" i="13"/>
  <c r="AF24" i="13"/>
  <c r="AG24" i="13"/>
  <c r="AH24" i="13"/>
  <c r="AI24" i="13"/>
  <c r="AJ24" i="13"/>
  <c r="AK24" i="13"/>
  <c r="U25" i="13"/>
  <c r="V25" i="13"/>
  <c r="W25" i="13"/>
  <c r="X25" i="13"/>
  <c r="Y25" i="13"/>
  <c r="Z25" i="13"/>
  <c r="AA25" i="13"/>
  <c r="AB25" i="13"/>
  <c r="AC25" i="13"/>
  <c r="AD25" i="13"/>
  <c r="AE25" i="13"/>
  <c r="AF25" i="13"/>
  <c r="AG25" i="13"/>
  <c r="AH25" i="13"/>
  <c r="AI25" i="13"/>
  <c r="AJ25" i="13"/>
  <c r="AK25" i="13"/>
  <c r="U26" i="13"/>
  <c r="V26" i="13"/>
  <c r="W26" i="13"/>
  <c r="X26" i="13"/>
  <c r="Y26" i="13"/>
  <c r="Z26" i="13"/>
  <c r="AA26" i="13"/>
  <c r="AB26" i="13"/>
  <c r="AC26" i="13"/>
  <c r="AD26" i="13"/>
  <c r="AE26" i="13"/>
  <c r="AF26" i="13"/>
  <c r="AG26" i="13"/>
  <c r="AH26" i="13"/>
  <c r="AI26" i="13"/>
  <c r="AJ26" i="13"/>
  <c r="AK26" i="13"/>
  <c r="U27" i="13"/>
  <c r="V27" i="13"/>
  <c r="W27" i="13"/>
  <c r="X27" i="13"/>
  <c r="Y27" i="13"/>
  <c r="Z27" i="13"/>
  <c r="AA27" i="13"/>
  <c r="AB27" i="13"/>
  <c r="AC27" i="13"/>
  <c r="AD27" i="13"/>
  <c r="AE27" i="13"/>
  <c r="AF27" i="13"/>
  <c r="AG27" i="13"/>
  <c r="AH27" i="13"/>
  <c r="AI27" i="13"/>
  <c r="AJ27" i="13"/>
  <c r="AK27" i="13"/>
  <c r="J19" i="13"/>
  <c r="K19" i="13"/>
  <c r="L19" i="13"/>
  <c r="M19" i="13"/>
  <c r="N19" i="13"/>
  <c r="O19" i="13"/>
  <c r="P19" i="13"/>
  <c r="Q19" i="13"/>
  <c r="R19" i="13"/>
  <c r="S19" i="13"/>
  <c r="T19" i="13"/>
  <c r="J20" i="13"/>
  <c r="K20" i="13"/>
  <c r="L20" i="13"/>
  <c r="M20" i="13"/>
  <c r="N20" i="13"/>
  <c r="O20" i="13"/>
  <c r="P20" i="13"/>
  <c r="Q20" i="13"/>
  <c r="R20" i="13"/>
  <c r="S20" i="13"/>
  <c r="T20" i="13"/>
  <c r="J21" i="13"/>
  <c r="K21" i="13"/>
  <c r="L21" i="13"/>
  <c r="M21" i="13"/>
  <c r="N21" i="13"/>
  <c r="O21" i="13"/>
  <c r="P21" i="13"/>
  <c r="Q21" i="13"/>
  <c r="R21" i="13"/>
  <c r="S21" i="13"/>
  <c r="T21" i="13"/>
  <c r="J22" i="13"/>
  <c r="K22" i="13"/>
  <c r="L22" i="13"/>
  <c r="M22" i="13"/>
  <c r="N22" i="13"/>
  <c r="O22" i="13"/>
  <c r="P22" i="13"/>
  <c r="Q22" i="13"/>
  <c r="R22" i="13"/>
  <c r="S22" i="13"/>
  <c r="T22" i="13"/>
  <c r="J23" i="13"/>
  <c r="K23" i="13"/>
  <c r="L23" i="13"/>
  <c r="M23" i="13"/>
  <c r="N23" i="13"/>
  <c r="O23" i="13"/>
  <c r="P23" i="13"/>
  <c r="Q23" i="13"/>
  <c r="R23" i="13"/>
  <c r="S23" i="13"/>
  <c r="T23" i="13"/>
  <c r="J24" i="13"/>
  <c r="K24" i="13"/>
  <c r="L24" i="13"/>
  <c r="M24" i="13"/>
  <c r="N24" i="13"/>
  <c r="O24" i="13"/>
  <c r="P24" i="13"/>
  <c r="Q24" i="13"/>
  <c r="R24" i="13"/>
  <c r="S24" i="13"/>
  <c r="T24" i="13"/>
  <c r="J25" i="13"/>
  <c r="K25" i="13"/>
  <c r="L25" i="13"/>
  <c r="M25" i="13"/>
  <c r="N25" i="13"/>
  <c r="O25" i="13"/>
  <c r="P25" i="13"/>
  <c r="Q25" i="13"/>
  <c r="R25" i="13"/>
  <c r="S25" i="13"/>
  <c r="T25" i="13"/>
  <c r="J26" i="13"/>
  <c r="K26" i="13"/>
  <c r="L26" i="13"/>
  <c r="M26" i="13"/>
  <c r="N26" i="13"/>
  <c r="O26" i="13"/>
  <c r="P26" i="13"/>
  <c r="Q26" i="13"/>
  <c r="R26" i="13"/>
  <c r="S26" i="13"/>
  <c r="T26" i="13"/>
  <c r="J27" i="13"/>
  <c r="K27" i="13"/>
  <c r="L27" i="13"/>
  <c r="M27" i="13"/>
  <c r="N27" i="13"/>
  <c r="O27" i="13"/>
  <c r="P27" i="13"/>
  <c r="Q27" i="13"/>
  <c r="R27" i="13"/>
  <c r="S27" i="13"/>
  <c r="T27" i="13"/>
  <c r="J5" i="13"/>
  <c r="K5" i="13"/>
  <c r="L5" i="13"/>
  <c r="M5" i="13"/>
  <c r="N5" i="13"/>
  <c r="O5" i="13"/>
  <c r="P5" i="13"/>
  <c r="Q5" i="13"/>
  <c r="R5" i="13"/>
  <c r="S5" i="13"/>
  <c r="T5" i="13"/>
  <c r="J6" i="13"/>
  <c r="K6" i="13"/>
  <c r="L6" i="13"/>
  <c r="M6" i="13"/>
  <c r="N6" i="13"/>
  <c r="O6" i="13"/>
  <c r="P6" i="13"/>
  <c r="Q6" i="13"/>
  <c r="R6" i="13"/>
  <c r="S6" i="13"/>
  <c r="T6" i="13"/>
  <c r="J7" i="13"/>
  <c r="K7" i="13"/>
  <c r="L7" i="13"/>
  <c r="M7" i="13"/>
  <c r="N7" i="13"/>
  <c r="O7" i="13"/>
  <c r="P7" i="13"/>
  <c r="Q7" i="13"/>
  <c r="R7" i="13"/>
  <c r="S7" i="13"/>
  <c r="T7" i="13"/>
  <c r="J8" i="13"/>
  <c r="K8" i="13"/>
  <c r="L8" i="13"/>
  <c r="M8" i="13"/>
  <c r="N8" i="13"/>
  <c r="O8" i="13"/>
  <c r="P8" i="13"/>
  <c r="Q8" i="13"/>
  <c r="R8" i="13"/>
  <c r="S8" i="13"/>
  <c r="T8" i="13"/>
  <c r="J9" i="13"/>
  <c r="K9" i="13"/>
  <c r="L9" i="13"/>
  <c r="M9" i="13"/>
  <c r="N9" i="13"/>
  <c r="O9" i="13"/>
  <c r="P9" i="13"/>
  <c r="Q9" i="13"/>
  <c r="R9" i="13"/>
  <c r="S9" i="13"/>
  <c r="T9" i="13"/>
  <c r="J10" i="13"/>
  <c r="K10" i="13"/>
  <c r="L10" i="13"/>
  <c r="M10" i="13"/>
  <c r="N10" i="13"/>
  <c r="O10" i="13"/>
  <c r="P10" i="13"/>
  <c r="Q10" i="13"/>
  <c r="R10" i="13"/>
  <c r="S10" i="13"/>
  <c r="T10" i="13"/>
  <c r="J11" i="13"/>
  <c r="K11" i="13"/>
  <c r="L11" i="13"/>
  <c r="M11" i="13"/>
  <c r="N11" i="13"/>
  <c r="O11" i="13"/>
  <c r="P11" i="13"/>
  <c r="Q11" i="13"/>
  <c r="R11" i="13"/>
  <c r="S11" i="13"/>
  <c r="T11" i="13"/>
  <c r="J12" i="13"/>
  <c r="K12" i="13"/>
  <c r="L12" i="13"/>
  <c r="M12" i="13"/>
  <c r="N12" i="13"/>
  <c r="O12" i="13"/>
  <c r="P12" i="13"/>
  <c r="Q12" i="13"/>
  <c r="R12" i="13"/>
  <c r="S12" i="13"/>
  <c r="T12" i="13"/>
  <c r="J13" i="13"/>
  <c r="K13" i="13"/>
  <c r="L13" i="13"/>
  <c r="M13" i="13"/>
  <c r="N13" i="13"/>
  <c r="O13" i="13"/>
  <c r="P13" i="13"/>
  <c r="Q13" i="13"/>
  <c r="R13" i="13"/>
  <c r="S13" i="13"/>
  <c r="T13" i="13"/>
  <c r="J14" i="13"/>
  <c r="K14" i="13"/>
  <c r="L14" i="13"/>
  <c r="M14" i="13"/>
  <c r="N14" i="13"/>
  <c r="O14" i="13"/>
  <c r="P14" i="13"/>
  <c r="Q14" i="13"/>
  <c r="R14" i="13"/>
  <c r="S14" i="13"/>
  <c r="T14" i="13"/>
  <c r="J15" i="13"/>
  <c r="K15" i="13"/>
  <c r="L15" i="13"/>
  <c r="M15" i="13"/>
  <c r="N15" i="13"/>
  <c r="O15" i="13"/>
  <c r="P15" i="13"/>
  <c r="Q15" i="13"/>
  <c r="R15" i="13"/>
  <c r="S15" i="13"/>
  <c r="T15" i="13"/>
  <c r="J16" i="13"/>
  <c r="K16" i="13"/>
  <c r="L16" i="13"/>
  <c r="M16" i="13"/>
  <c r="N16" i="13"/>
  <c r="O16" i="13"/>
  <c r="P16" i="13"/>
  <c r="Q16" i="13"/>
  <c r="R16" i="13"/>
  <c r="S16" i="13"/>
  <c r="T16" i="13"/>
  <c r="J17" i="13"/>
  <c r="K17" i="13"/>
  <c r="L17" i="13"/>
  <c r="M17" i="13"/>
  <c r="N17" i="13"/>
  <c r="O17" i="13"/>
  <c r="P17" i="13"/>
  <c r="Q17" i="13"/>
  <c r="R17" i="13"/>
  <c r="S17" i="13"/>
  <c r="T17" i="13"/>
  <c r="J18" i="13"/>
  <c r="K18" i="13"/>
  <c r="L18" i="13"/>
  <c r="M18" i="13"/>
  <c r="N18" i="13"/>
  <c r="O18" i="13"/>
  <c r="P18" i="13"/>
  <c r="Q18" i="13"/>
  <c r="R18" i="13"/>
  <c r="S18" i="13"/>
  <c r="T18" i="13"/>
  <c r="I27" i="13"/>
  <c r="I26" i="13"/>
  <c r="I25" i="13"/>
  <c r="I24" i="13"/>
  <c r="I23" i="13"/>
  <c r="I22" i="13"/>
  <c r="I21" i="13"/>
  <c r="I20" i="13"/>
  <c r="I18" i="13"/>
  <c r="I17" i="13"/>
  <c r="I16" i="13"/>
  <c r="I15" i="13"/>
  <c r="I14" i="13"/>
  <c r="I13" i="13"/>
  <c r="I12" i="13"/>
  <c r="I11" i="13"/>
  <c r="I10" i="13"/>
  <c r="I9" i="13"/>
  <c r="I8" i="13"/>
  <c r="I7" i="13"/>
  <c r="I6" i="13"/>
  <c r="I5" i="13"/>
  <c r="I19" i="13"/>
  <c r="I25" i="14" l="1"/>
  <c r="I26" i="14"/>
  <c r="I7" i="14"/>
  <c r="I11" i="14"/>
  <c r="I19" i="14"/>
  <c r="I23" i="14"/>
  <c r="I15" i="14"/>
  <c r="I4" i="14"/>
  <c r="I8" i="14"/>
  <c r="I12" i="14"/>
  <c r="I16" i="14"/>
  <c r="I20" i="14"/>
  <c r="I24" i="14"/>
  <c r="I5" i="14"/>
  <c r="I9" i="14"/>
  <c r="I13" i="14"/>
  <c r="I17" i="14"/>
  <c r="I21" i="14"/>
  <c r="I6" i="14"/>
  <c r="I10" i="14"/>
  <c r="I14" i="14"/>
  <c r="I18" i="14"/>
  <c r="I22" i="14"/>
  <c r="E105" i="12"/>
  <c r="F105" i="12"/>
  <c r="G105" i="12"/>
  <c r="H105" i="12"/>
  <c r="I105" i="12"/>
  <c r="J105" i="12"/>
  <c r="K105" i="12"/>
  <c r="L105" i="12"/>
  <c r="M105" i="12"/>
  <c r="N105" i="12"/>
  <c r="O105" i="12"/>
  <c r="P105" i="12"/>
  <c r="Q105" i="12"/>
  <c r="R105" i="12"/>
  <c r="S105" i="12"/>
  <c r="T105" i="12"/>
  <c r="U105" i="12"/>
  <c r="V105" i="12"/>
  <c r="W105" i="12"/>
  <c r="X105" i="12"/>
  <c r="Y105" i="12"/>
  <c r="Z105" i="12"/>
  <c r="AA105" i="12"/>
  <c r="AB105" i="12"/>
  <c r="AC105" i="12"/>
  <c r="AD105" i="12"/>
  <c r="AE105" i="12"/>
  <c r="AF105" i="12"/>
  <c r="D105" i="12"/>
  <c r="K95" i="12" l="1"/>
  <c r="K96" i="12" s="1"/>
  <c r="L95" i="12"/>
  <c r="L96" i="12" s="1"/>
  <c r="M95" i="12"/>
  <c r="M96" i="12" s="1"/>
  <c r="N95" i="12"/>
  <c r="N96" i="12" s="1"/>
  <c r="O95" i="12"/>
  <c r="O96" i="12" s="1"/>
  <c r="P95" i="12"/>
  <c r="P96" i="12" s="1"/>
  <c r="Q95" i="12"/>
  <c r="Q96" i="12" s="1"/>
  <c r="R95" i="12"/>
  <c r="R96" i="12" s="1"/>
  <c r="S95" i="12"/>
  <c r="S96" i="12" s="1"/>
  <c r="T95" i="12"/>
  <c r="T96" i="12" s="1"/>
  <c r="U95" i="12"/>
  <c r="U96" i="12" s="1"/>
  <c r="V95" i="12"/>
  <c r="V96" i="12" s="1"/>
  <c r="W95" i="12"/>
  <c r="W96" i="12" s="1"/>
  <c r="X95" i="12"/>
  <c r="X96" i="12" s="1"/>
  <c r="Y95" i="12"/>
  <c r="Y96" i="12" s="1"/>
  <c r="Z95" i="12"/>
  <c r="Z96" i="12" s="1"/>
  <c r="AA95" i="12"/>
  <c r="AA96" i="12" s="1"/>
  <c r="AB95" i="12"/>
  <c r="AB96" i="12" s="1"/>
  <c r="AC95" i="12"/>
  <c r="AC96" i="12" s="1"/>
  <c r="AD95" i="12"/>
  <c r="AD96" i="12" s="1"/>
  <c r="AE95" i="12"/>
  <c r="AE96" i="12" s="1"/>
  <c r="AF95" i="12"/>
  <c r="AF96" i="12" s="1"/>
  <c r="K94" i="12"/>
  <c r="L94" i="12"/>
  <c r="M94" i="12"/>
  <c r="N94" i="12"/>
  <c r="O94" i="12"/>
  <c r="P94" i="12"/>
  <c r="Q94" i="12"/>
  <c r="R94" i="12"/>
  <c r="S94" i="12"/>
  <c r="T94" i="12"/>
  <c r="U94" i="12"/>
  <c r="V94" i="12"/>
  <c r="W94" i="12"/>
  <c r="X94" i="12"/>
  <c r="Y94" i="12"/>
  <c r="Z94" i="12"/>
  <c r="AA94" i="12"/>
  <c r="AB94" i="12"/>
  <c r="AC94" i="12"/>
  <c r="AD94" i="12"/>
  <c r="AE94" i="12"/>
  <c r="AF94" i="12"/>
  <c r="K93" i="12"/>
  <c r="L93" i="12"/>
  <c r="M93" i="12"/>
  <c r="N93" i="12"/>
  <c r="O93" i="12"/>
  <c r="P93" i="12"/>
  <c r="Q93" i="12"/>
  <c r="R93" i="12"/>
  <c r="S93" i="12"/>
  <c r="T93" i="12"/>
  <c r="U93" i="12"/>
  <c r="V93" i="12"/>
  <c r="W93" i="12"/>
  <c r="X93" i="12"/>
  <c r="Y93" i="12"/>
  <c r="Z93" i="12"/>
  <c r="AA93" i="12"/>
  <c r="AB93" i="12"/>
  <c r="AC93" i="12"/>
  <c r="AD93" i="12"/>
  <c r="AE93" i="12"/>
  <c r="AF93" i="12"/>
  <c r="K92" i="12"/>
  <c r="L92" i="12"/>
  <c r="M92" i="12"/>
  <c r="N92" i="12"/>
  <c r="O92" i="12"/>
  <c r="P92" i="12"/>
  <c r="Q92" i="12"/>
  <c r="R92" i="12"/>
  <c r="S92" i="12"/>
  <c r="T92" i="12"/>
  <c r="U92" i="12"/>
  <c r="V92" i="12"/>
  <c r="W92" i="12"/>
  <c r="X92" i="12"/>
  <c r="Y92" i="12"/>
  <c r="Z92" i="12"/>
  <c r="AA92" i="12"/>
  <c r="AB92" i="12"/>
  <c r="AC92" i="12"/>
  <c r="AD92" i="12"/>
  <c r="AE92" i="12"/>
  <c r="AF92" i="12"/>
  <c r="K91" i="12"/>
  <c r="L91" i="12"/>
  <c r="M91" i="12"/>
  <c r="N91" i="12"/>
  <c r="O91" i="12"/>
  <c r="P91" i="12"/>
  <c r="Q91" i="12"/>
  <c r="R91" i="12"/>
  <c r="S91" i="12"/>
  <c r="T91" i="12"/>
  <c r="U91" i="12"/>
  <c r="V91" i="12"/>
  <c r="W91" i="12"/>
  <c r="X91" i="12"/>
  <c r="Y91" i="12"/>
  <c r="Z91" i="12"/>
  <c r="AA91" i="12"/>
  <c r="AB91" i="12"/>
  <c r="AC91" i="12"/>
  <c r="AD91" i="12"/>
  <c r="AE91" i="12"/>
  <c r="AF91" i="12"/>
  <c r="K90" i="12"/>
  <c r="L90" i="12"/>
  <c r="M90" i="12"/>
  <c r="N90" i="12"/>
  <c r="O90" i="12"/>
  <c r="P90" i="12"/>
  <c r="Q90" i="12"/>
  <c r="R90" i="12"/>
  <c r="S90" i="12"/>
  <c r="T90" i="12"/>
  <c r="U90" i="12"/>
  <c r="V90" i="12"/>
  <c r="W90" i="12"/>
  <c r="X90" i="12"/>
  <c r="Y90" i="12"/>
  <c r="Z90" i="12"/>
  <c r="AA90" i="12"/>
  <c r="AB90" i="12"/>
  <c r="AC90" i="12"/>
  <c r="AD90" i="12"/>
  <c r="AE90" i="12"/>
  <c r="AF90" i="12"/>
  <c r="AG87" i="12"/>
  <c r="AH87" i="12"/>
  <c r="AI87" i="12"/>
  <c r="AJ87" i="12"/>
  <c r="AK87" i="12"/>
  <c r="AL87" i="12"/>
  <c r="AG88" i="12"/>
  <c r="AH88" i="12"/>
  <c r="AI88" i="12"/>
  <c r="AJ88" i="12"/>
  <c r="AK88" i="12"/>
  <c r="AL88" i="12"/>
  <c r="AG89" i="12"/>
  <c r="AH89" i="12"/>
  <c r="AI89" i="12"/>
  <c r="AJ89" i="12"/>
  <c r="AK89" i="12"/>
  <c r="AL89" i="12"/>
  <c r="AC97" i="12" l="1"/>
  <c r="Y97" i="12"/>
  <c r="U97" i="12"/>
  <c r="Q97" i="12"/>
  <c r="M97" i="12"/>
  <c r="AF97" i="12"/>
  <c r="AB97" i="12"/>
  <c r="X97" i="12"/>
  <c r="T97" i="12"/>
  <c r="P97" i="12"/>
  <c r="L97" i="12"/>
  <c r="AE97" i="12"/>
  <c r="AA97" i="12"/>
  <c r="W97" i="12"/>
  <c r="S97" i="12"/>
  <c r="O97" i="12"/>
  <c r="K97" i="12"/>
  <c r="AD97" i="12"/>
  <c r="Z97" i="12"/>
  <c r="V97" i="12"/>
  <c r="R97" i="12"/>
  <c r="N97" i="12"/>
  <c r="AL51" i="12"/>
  <c r="AL52" i="12"/>
  <c r="AL53" i="12"/>
  <c r="AL54" i="12"/>
  <c r="AL55" i="12"/>
  <c r="AL56" i="12"/>
  <c r="AL57" i="12"/>
  <c r="AL58" i="12"/>
  <c r="AL59" i="12"/>
  <c r="AL60" i="12"/>
  <c r="AL61" i="12"/>
  <c r="AL62" i="12"/>
  <c r="AL63" i="12"/>
  <c r="AL64" i="12"/>
  <c r="AL65" i="12"/>
  <c r="AL66" i="12"/>
  <c r="AL67" i="12"/>
  <c r="AL68" i="12"/>
  <c r="AL69" i="12"/>
  <c r="AL70" i="12"/>
  <c r="AL71" i="12"/>
  <c r="AL72" i="12"/>
  <c r="AL73" i="12"/>
  <c r="AL74" i="12"/>
  <c r="AL75" i="12"/>
  <c r="AL76" i="12"/>
  <c r="AL77" i="12"/>
  <c r="AL78" i="12"/>
  <c r="AL79" i="12"/>
  <c r="AL80" i="12"/>
  <c r="AL81" i="12"/>
  <c r="AL82" i="12"/>
  <c r="AL83" i="12"/>
  <c r="AL84" i="12"/>
  <c r="AL85" i="12"/>
  <c r="AL86" i="12"/>
  <c r="AL49" i="12"/>
  <c r="AL50" i="12"/>
  <c r="AL11" i="12"/>
  <c r="AL12" i="12"/>
  <c r="AL13" i="12"/>
  <c r="AL14" i="12"/>
  <c r="AL15" i="12"/>
  <c r="AL16" i="12"/>
  <c r="AL17" i="12"/>
  <c r="AL18" i="12"/>
  <c r="AL19" i="12"/>
  <c r="AL20" i="12"/>
  <c r="AL21" i="12"/>
  <c r="AL22" i="12"/>
  <c r="AL23" i="12"/>
  <c r="AL24" i="12"/>
  <c r="AL25" i="12"/>
  <c r="AL26" i="12"/>
  <c r="AL27" i="12"/>
  <c r="AL29" i="12"/>
  <c r="AL30" i="12"/>
  <c r="AL31" i="12"/>
  <c r="AL32" i="12"/>
  <c r="AL33" i="12"/>
  <c r="AL34" i="12"/>
  <c r="AL35" i="12"/>
  <c r="AL36" i="12"/>
  <c r="AL28" i="12"/>
  <c r="AG84" i="12" l="1"/>
  <c r="AJ84" i="12"/>
  <c r="AK84" i="12"/>
  <c r="AH50" i="12"/>
  <c r="AI50" i="12"/>
  <c r="AH51" i="12"/>
  <c r="AI51" i="12"/>
  <c r="AH52" i="12"/>
  <c r="AI52" i="12"/>
  <c r="AH53" i="12"/>
  <c r="AI53" i="12"/>
  <c r="AH54" i="12"/>
  <c r="AI54" i="12"/>
  <c r="AH55" i="12"/>
  <c r="AI55" i="12"/>
  <c r="AH56" i="12"/>
  <c r="AI56" i="12"/>
  <c r="AH57" i="12"/>
  <c r="AI57" i="12"/>
  <c r="AH58" i="12"/>
  <c r="AI58" i="12"/>
  <c r="AH59" i="12"/>
  <c r="AI59" i="12"/>
  <c r="AH60" i="12"/>
  <c r="AI60" i="12"/>
  <c r="AH61" i="12"/>
  <c r="AI61" i="12"/>
  <c r="AH62" i="12"/>
  <c r="AI62" i="12"/>
  <c r="AH63" i="12"/>
  <c r="AI63" i="12"/>
  <c r="AH64" i="12"/>
  <c r="AI64" i="12"/>
  <c r="AH65" i="12"/>
  <c r="AI65" i="12"/>
  <c r="AH66" i="12"/>
  <c r="AI66" i="12"/>
  <c r="AH67" i="12"/>
  <c r="AI67" i="12"/>
  <c r="AH68" i="12"/>
  <c r="AI68" i="12"/>
  <c r="AH69" i="12"/>
  <c r="AI69" i="12"/>
  <c r="AH70" i="12"/>
  <c r="AI70" i="12"/>
  <c r="AH71" i="12"/>
  <c r="AI71" i="12"/>
  <c r="AH72" i="12"/>
  <c r="AI72" i="12"/>
  <c r="AH73" i="12"/>
  <c r="AI73" i="12"/>
  <c r="AH74" i="12"/>
  <c r="AI74" i="12"/>
  <c r="AH75" i="12"/>
  <c r="AI75" i="12"/>
  <c r="AH76" i="12"/>
  <c r="AI76" i="12"/>
  <c r="AH77" i="12"/>
  <c r="AI77" i="12"/>
  <c r="AH78" i="12"/>
  <c r="AI78" i="12"/>
  <c r="AH79" i="12"/>
  <c r="AI79" i="12"/>
  <c r="AH80" i="12"/>
  <c r="AI80" i="12"/>
  <c r="AH81" i="12"/>
  <c r="AI81" i="12"/>
  <c r="AH82" i="12"/>
  <c r="AI82" i="12"/>
  <c r="AH83" i="12"/>
  <c r="AI83" i="12"/>
  <c r="AH84" i="12"/>
  <c r="AI84" i="12"/>
  <c r="AH85" i="12"/>
  <c r="AI85" i="12"/>
  <c r="AH86" i="12"/>
  <c r="AI86" i="12"/>
  <c r="AI49" i="12"/>
  <c r="AH49" i="12"/>
  <c r="AH12" i="12"/>
  <c r="AI12" i="12"/>
  <c r="AH13" i="12"/>
  <c r="AI13" i="12"/>
  <c r="AH14" i="12"/>
  <c r="AI14" i="12"/>
  <c r="AH15" i="12"/>
  <c r="AI15" i="12"/>
  <c r="AH16" i="12"/>
  <c r="AI16" i="12"/>
  <c r="AH17" i="12"/>
  <c r="AI17" i="12"/>
  <c r="AH18" i="12"/>
  <c r="AI18" i="12"/>
  <c r="AH19" i="12"/>
  <c r="AI19" i="12"/>
  <c r="AH20" i="12"/>
  <c r="AI20" i="12"/>
  <c r="AH21" i="12"/>
  <c r="AI21" i="12"/>
  <c r="AH22" i="12"/>
  <c r="AI22" i="12"/>
  <c r="AH23" i="12"/>
  <c r="AI23" i="12"/>
  <c r="AH24" i="12"/>
  <c r="AI24" i="12"/>
  <c r="AH25" i="12"/>
  <c r="AI25" i="12"/>
  <c r="AH26" i="12"/>
  <c r="AI26" i="12"/>
  <c r="AH27" i="12"/>
  <c r="AI27" i="12"/>
  <c r="AH28" i="12"/>
  <c r="AI28" i="12"/>
  <c r="AH29" i="12"/>
  <c r="AI29" i="12"/>
  <c r="AH30" i="12"/>
  <c r="AI30" i="12"/>
  <c r="AH31" i="12"/>
  <c r="AI31" i="12"/>
  <c r="AH32" i="12"/>
  <c r="AI32" i="12"/>
  <c r="AH33" i="12"/>
  <c r="AI33" i="12"/>
  <c r="AH34" i="12"/>
  <c r="AI34" i="12"/>
  <c r="AH35" i="12"/>
  <c r="AI35" i="12"/>
  <c r="AH36" i="12"/>
  <c r="AI36" i="12"/>
  <c r="AI11" i="12"/>
  <c r="AH11" i="12"/>
  <c r="M37" i="12" l="1"/>
  <c r="M38" i="12"/>
  <c r="X42" i="12"/>
  <c r="Y42" i="12"/>
  <c r="Z42" i="12"/>
  <c r="AA42" i="12"/>
  <c r="AB42" i="12"/>
  <c r="AC42" i="12"/>
  <c r="AE42" i="12"/>
  <c r="AF42" i="12"/>
  <c r="R42" i="12"/>
  <c r="S42" i="12"/>
  <c r="T42" i="12"/>
  <c r="U42" i="12"/>
  <c r="V42" i="12"/>
  <c r="W42" i="12"/>
  <c r="E42" i="12"/>
  <c r="F42" i="12"/>
  <c r="G42" i="12"/>
  <c r="H42" i="12"/>
  <c r="I42" i="12"/>
  <c r="J42" i="12"/>
  <c r="K42" i="12"/>
  <c r="L42" i="12"/>
  <c r="M42" i="12"/>
  <c r="N42" i="12"/>
  <c r="O42" i="12"/>
  <c r="P42" i="12"/>
  <c r="Q42" i="12"/>
  <c r="D42" i="12"/>
  <c r="E39" i="10" l="1"/>
  <c r="E41" i="12"/>
  <c r="F41" i="12"/>
  <c r="G41" i="12"/>
  <c r="H41" i="12"/>
  <c r="I41" i="12"/>
  <c r="J41" i="12"/>
  <c r="K41" i="12"/>
  <c r="L41" i="12"/>
  <c r="M41" i="12"/>
  <c r="N41" i="12"/>
  <c r="O41" i="12"/>
  <c r="P41" i="12"/>
  <c r="Q41" i="12"/>
  <c r="R41" i="12"/>
  <c r="S41" i="12"/>
  <c r="T41" i="12"/>
  <c r="U41" i="12"/>
  <c r="V41" i="12"/>
  <c r="W41" i="12"/>
  <c r="X41" i="12"/>
  <c r="Y41" i="12"/>
  <c r="Z41" i="12"/>
  <c r="AA41" i="12"/>
  <c r="AB41" i="12"/>
  <c r="AC41" i="12"/>
  <c r="AE41" i="12"/>
  <c r="AF41" i="12"/>
  <c r="E40" i="12"/>
  <c r="F40" i="12"/>
  <c r="G40" i="12"/>
  <c r="H40" i="12"/>
  <c r="I40" i="12"/>
  <c r="J40" i="12"/>
  <c r="K40" i="12"/>
  <c r="L40" i="12"/>
  <c r="M40" i="12"/>
  <c r="N40" i="12"/>
  <c r="O40" i="12"/>
  <c r="P40" i="12"/>
  <c r="Q40" i="12"/>
  <c r="R40" i="12"/>
  <c r="S40" i="12"/>
  <c r="T40" i="12"/>
  <c r="U40" i="12"/>
  <c r="V40" i="12"/>
  <c r="W40" i="12"/>
  <c r="X40" i="12"/>
  <c r="Y40" i="12"/>
  <c r="Z40" i="12"/>
  <c r="AA40" i="12"/>
  <c r="AB40" i="12"/>
  <c r="AC40" i="12"/>
  <c r="AE40" i="12"/>
  <c r="AF40" i="12"/>
  <c r="E39" i="12"/>
  <c r="F39" i="12"/>
  <c r="G39" i="12"/>
  <c r="H39" i="12"/>
  <c r="I39" i="12"/>
  <c r="J39" i="12"/>
  <c r="K39" i="12"/>
  <c r="L39" i="12"/>
  <c r="M39" i="12"/>
  <c r="N39" i="12"/>
  <c r="O39" i="12"/>
  <c r="P39" i="12"/>
  <c r="Q39" i="12"/>
  <c r="R39" i="12"/>
  <c r="S39" i="12"/>
  <c r="T39" i="12"/>
  <c r="U39" i="12"/>
  <c r="V39" i="12"/>
  <c r="W39" i="12"/>
  <c r="X39" i="12"/>
  <c r="Y39" i="12"/>
  <c r="Z39" i="12"/>
  <c r="AA39" i="12"/>
  <c r="AB39" i="12"/>
  <c r="AC39" i="12"/>
  <c r="AE39" i="12"/>
  <c r="AF39" i="12"/>
  <c r="E38" i="12"/>
  <c r="F38" i="12"/>
  <c r="G38" i="12"/>
  <c r="H38" i="12"/>
  <c r="I38" i="12"/>
  <c r="J38" i="12"/>
  <c r="K38" i="12"/>
  <c r="L38" i="12"/>
  <c r="N38" i="12"/>
  <c r="O38" i="12"/>
  <c r="P38" i="12"/>
  <c r="Q38" i="12"/>
  <c r="R38" i="12"/>
  <c r="S38" i="12"/>
  <c r="T38" i="12"/>
  <c r="U38" i="12"/>
  <c r="V38" i="12"/>
  <c r="W38" i="12"/>
  <c r="X38" i="12"/>
  <c r="Y38" i="12"/>
  <c r="Z38" i="12"/>
  <c r="AA38" i="12"/>
  <c r="AB38" i="12"/>
  <c r="AC38" i="12"/>
  <c r="AE38" i="12"/>
  <c r="AF38" i="12"/>
  <c r="F37" i="12"/>
  <c r="F43" i="12" s="1"/>
  <c r="G37" i="12"/>
  <c r="G43" i="12" s="1"/>
  <c r="H37" i="12"/>
  <c r="H43" i="12" s="1"/>
  <c r="I37" i="12"/>
  <c r="I43" i="12" s="1"/>
  <c r="J37" i="12"/>
  <c r="J43" i="12" s="1"/>
  <c r="K37" i="12"/>
  <c r="L37" i="12"/>
  <c r="L43" i="12" s="1"/>
  <c r="M43" i="12"/>
  <c r="N37" i="12"/>
  <c r="N43" i="12" s="1"/>
  <c r="O37" i="12"/>
  <c r="O43" i="12" s="1"/>
  <c r="P37" i="12"/>
  <c r="P43" i="12" s="1"/>
  <c r="Q37" i="12"/>
  <c r="Q43" i="12" s="1"/>
  <c r="R37" i="12"/>
  <c r="R43" i="12" s="1"/>
  <c r="S37" i="12"/>
  <c r="S43" i="12" s="1"/>
  <c r="T37" i="12"/>
  <c r="T43" i="12" s="1"/>
  <c r="U37" i="12"/>
  <c r="U43" i="12" s="1"/>
  <c r="V37" i="12"/>
  <c r="V43" i="12" s="1"/>
  <c r="W37" i="12"/>
  <c r="W43" i="12" s="1"/>
  <c r="X37" i="12"/>
  <c r="X43" i="12" s="1"/>
  <c r="Y37" i="12"/>
  <c r="Y43" i="12" s="1"/>
  <c r="Z37" i="12"/>
  <c r="Z43" i="12" s="1"/>
  <c r="AA37" i="12"/>
  <c r="AA43" i="12" s="1"/>
  <c r="AB37" i="12"/>
  <c r="AB43" i="12" s="1"/>
  <c r="AC37" i="12"/>
  <c r="AC43" i="12" s="1"/>
  <c r="AE37" i="12"/>
  <c r="AE43" i="12" s="1"/>
  <c r="AF37" i="12"/>
  <c r="AF43" i="12" s="1"/>
  <c r="E37" i="12"/>
  <c r="E43" i="12" s="1"/>
  <c r="D41" i="12"/>
  <c r="D40" i="12"/>
  <c r="D39" i="12"/>
  <c r="D38" i="12"/>
  <c r="D37" i="12"/>
  <c r="D43" i="12" s="1"/>
  <c r="I4" i="12" l="1"/>
  <c r="AM105" i="12" s="1"/>
  <c r="J8" i="14"/>
  <c r="H8" i="14" s="1"/>
  <c r="J12" i="14"/>
  <c r="H12" i="14" s="1"/>
  <c r="J16" i="14"/>
  <c r="H16" i="14" s="1"/>
  <c r="J20" i="14"/>
  <c r="H20" i="14" s="1"/>
  <c r="J24" i="14"/>
  <c r="H24" i="14" s="1"/>
  <c r="J7" i="14"/>
  <c r="H7" i="14" s="1"/>
  <c r="J23" i="14"/>
  <c r="H23" i="14" s="1"/>
  <c r="J5" i="14"/>
  <c r="H5" i="14" s="1"/>
  <c r="J9" i="14"/>
  <c r="H9" i="14" s="1"/>
  <c r="J13" i="14"/>
  <c r="H13" i="14" s="1"/>
  <c r="J17" i="14"/>
  <c r="H17" i="14" s="1"/>
  <c r="J21" i="14"/>
  <c r="H21" i="14" s="1"/>
  <c r="J25" i="14"/>
  <c r="H25" i="14" s="1"/>
  <c r="J15" i="14"/>
  <c r="H15" i="14" s="1"/>
  <c r="J6" i="14"/>
  <c r="H6" i="14" s="1"/>
  <c r="J10" i="14"/>
  <c r="H10" i="14" s="1"/>
  <c r="J14" i="14"/>
  <c r="H14" i="14" s="1"/>
  <c r="J18" i="14"/>
  <c r="H18" i="14" s="1"/>
  <c r="J22" i="14"/>
  <c r="H22" i="14" s="1"/>
  <c r="J26" i="14"/>
  <c r="H26" i="14" s="1"/>
  <c r="J11" i="14"/>
  <c r="H11" i="14" s="1"/>
  <c r="J19" i="14"/>
  <c r="H19" i="14" s="1"/>
  <c r="J4" i="14"/>
  <c r="H4" i="14" s="1"/>
  <c r="AM88" i="12"/>
  <c r="AM89" i="12"/>
  <c r="AM84" i="12"/>
  <c r="AM87" i="12"/>
  <c r="K43" i="12"/>
  <c r="F99" i="12"/>
  <c r="E99" i="12"/>
  <c r="D99" i="12"/>
  <c r="AK86" i="12"/>
  <c r="AJ86" i="12"/>
  <c r="AG86" i="12"/>
  <c r="AM86" i="12" s="1"/>
  <c r="AK85" i="12"/>
  <c r="AJ85" i="12"/>
  <c r="AG85" i="12"/>
  <c r="AM85" i="12" s="1"/>
  <c r="AK83" i="12"/>
  <c r="AJ83" i="12"/>
  <c r="AG83" i="12"/>
  <c r="AM83" i="12" s="1"/>
  <c r="AK82" i="12"/>
  <c r="AJ82" i="12"/>
  <c r="AG82" i="12"/>
  <c r="AM82" i="12" s="1"/>
  <c r="AK81" i="12"/>
  <c r="AJ81" i="12"/>
  <c r="AG81" i="12"/>
  <c r="AM81" i="12" s="1"/>
  <c r="AK80" i="12"/>
  <c r="AJ80" i="12"/>
  <c r="AG80" i="12"/>
  <c r="AM80" i="12" s="1"/>
  <c r="AK79" i="12"/>
  <c r="AJ79" i="12"/>
  <c r="AG79" i="12"/>
  <c r="AM79" i="12" s="1"/>
  <c r="AK78" i="12"/>
  <c r="AJ78" i="12"/>
  <c r="AG78" i="12"/>
  <c r="AM78" i="12" s="1"/>
  <c r="AK77" i="12"/>
  <c r="AJ77" i="12"/>
  <c r="AG77" i="12"/>
  <c r="AM77" i="12" s="1"/>
  <c r="AK76" i="12"/>
  <c r="AJ76" i="12"/>
  <c r="AG76" i="12"/>
  <c r="AM76" i="12" s="1"/>
  <c r="AK75" i="12"/>
  <c r="AJ75" i="12"/>
  <c r="AG75" i="12"/>
  <c r="AM75" i="12" s="1"/>
  <c r="AK74" i="12"/>
  <c r="AJ74" i="12"/>
  <c r="AG74" i="12"/>
  <c r="AM74" i="12" s="1"/>
  <c r="AK73" i="12"/>
  <c r="AJ73" i="12"/>
  <c r="AG73" i="12"/>
  <c r="AM73" i="12" s="1"/>
  <c r="AK72" i="12"/>
  <c r="AJ72" i="12"/>
  <c r="AG72" i="12"/>
  <c r="AM72" i="12" s="1"/>
  <c r="AK71" i="12"/>
  <c r="AJ71" i="12"/>
  <c r="AG71" i="12"/>
  <c r="AM71" i="12" s="1"/>
  <c r="AK70" i="12"/>
  <c r="AJ70" i="12"/>
  <c r="AG70" i="12"/>
  <c r="AM70" i="12" s="1"/>
  <c r="AK69" i="12"/>
  <c r="AJ69" i="12"/>
  <c r="AG69" i="12"/>
  <c r="AM69" i="12" s="1"/>
  <c r="AK68" i="12"/>
  <c r="AJ68" i="12"/>
  <c r="AG68" i="12"/>
  <c r="AM68" i="12" s="1"/>
  <c r="AK67" i="12"/>
  <c r="AJ67" i="12"/>
  <c r="AG67" i="12"/>
  <c r="AM67" i="12" s="1"/>
  <c r="AK66" i="12"/>
  <c r="AJ66" i="12"/>
  <c r="AG66" i="12"/>
  <c r="AM66" i="12" s="1"/>
  <c r="AK65" i="12"/>
  <c r="AJ65" i="12"/>
  <c r="AG65" i="12"/>
  <c r="AM65" i="12" s="1"/>
  <c r="AK64" i="12"/>
  <c r="AJ64" i="12"/>
  <c r="AG64" i="12"/>
  <c r="AM64" i="12" s="1"/>
  <c r="AK63" i="12"/>
  <c r="AJ63" i="12"/>
  <c r="AG63" i="12"/>
  <c r="AM63" i="12" s="1"/>
  <c r="AK62" i="12"/>
  <c r="AJ62" i="12"/>
  <c r="AG62" i="12"/>
  <c r="AM62" i="12" s="1"/>
  <c r="AK61" i="12"/>
  <c r="AJ61" i="12"/>
  <c r="AG61" i="12"/>
  <c r="AM61" i="12" s="1"/>
  <c r="AK60" i="12"/>
  <c r="AJ60" i="12"/>
  <c r="AG60" i="12"/>
  <c r="AM60" i="12" s="1"/>
  <c r="AK59" i="12"/>
  <c r="AJ59" i="12"/>
  <c r="AG59" i="12"/>
  <c r="AM59" i="12" s="1"/>
  <c r="AK58" i="12"/>
  <c r="AJ58" i="12"/>
  <c r="AG58" i="12"/>
  <c r="AM58" i="12" s="1"/>
  <c r="AK57" i="12"/>
  <c r="AJ57" i="12"/>
  <c r="AG57" i="12"/>
  <c r="AM57" i="12" s="1"/>
  <c r="AK56" i="12"/>
  <c r="AJ56" i="12"/>
  <c r="AG56" i="12"/>
  <c r="AM56" i="12" s="1"/>
  <c r="AK55" i="12"/>
  <c r="AJ55" i="12"/>
  <c r="AG55" i="12"/>
  <c r="AM55" i="12" s="1"/>
  <c r="AK54" i="12"/>
  <c r="AJ54" i="12"/>
  <c r="AG54" i="12"/>
  <c r="AM54" i="12" s="1"/>
  <c r="AK53" i="12"/>
  <c r="AJ53" i="12"/>
  <c r="AG53" i="12"/>
  <c r="AM53" i="12" s="1"/>
  <c r="AK52" i="12"/>
  <c r="AJ52" i="12"/>
  <c r="AG52" i="12"/>
  <c r="AM52" i="12" s="1"/>
  <c r="AK51" i="12"/>
  <c r="AJ51" i="12"/>
  <c r="AG51" i="12"/>
  <c r="AM51" i="12" s="1"/>
  <c r="AK50" i="12"/>
  <c r="AJ50" i="12"/>
  <c r="AG50" i="12"/>
  <c r="AM50" i="12" s="1"/>
  <c r="AK49" i="12"/>
  <c r="AJ49" i="12"/>
  <c r="AG49" i="12"/>
  <c r="AM49" i="12" s="1"/>
  <c r="AK36" i="12"/>
  <c r="AJ36" i="12"/>
  <c r="AG36" i="12"/>
  <c r="AM36" i="12" s="1"/>
  <c r="AK35" i="12"/>
  <c r="AJ35" i="12"/>
  <c r="AG35" i="12"/>
  <c r="AM35" i="12" s="1"/>
  <c r="AK34" i="12"/>
  <c r="AJ34" i="12"/>
  <c r="AG34" i="12"/>
  <c r="AM34" i="12" s="1"/>
  <c r="AK33" i="12"/>
  <c r="AJ33" i="12"/>
  <c r="AG33" i="12"/>
  <c r="AM33" i="12" s="1"/>
  <c r="AK32" i="12"/>
  <c r="AJ32" i="12"/>
  <c r="AG32" i="12"/>
  <c r="AM32" i="12" s="1"/>
  <c r="AK31" i="12"/>
  <c r="AJ31" i="12"/>
  <c r="AG31" i="12"/>
  <c r="AM31" i="12" s="1"/>
  <c r="AK30" i="12"/>
  <c r="AJ30" i="12"/>
  <c r="AG30" i="12"/>
  <c r="AM30" i="12" s="1"/>
  <c r="AK29" i="12"/>
  <c r="AJ29" i="12"/>
  <c r="AG29" i="12"/>
  <c r="AM29" i="12" s="1"/>
  <c r="AK28" i="12"/>
  <c r="AJ28" i="12"/>
  <c r="AG28" i="12"/>
  <c r="AM28" i="12" s="1"/>
  <c r="AK27" i="12"/>
  <c r="AJ27" i="12"/>
  <c r="AG27" i="12"/>
  <c r="AM27" i="12" s="1"/>
  <c r="AK26" i="12"/>
  <c r="AJ26" i="12"/>
  <c r="AG26" i="12"/>
  <c r="AM26" i="12" s="1"/>
  <c r="AK25" i="12"/>
  <c r="AJ25" i="12"/>
  <c r="AG25" i="12"/>
  <c r="AM25" i="12" s="1"/>
  <c r="AK24" i="12"/>
  <c r="AJ24" i="12"/>
  <c r="AG24" i="12"/>
  <c r="AM24" i="12" s="1"/>
  <c r="AK23" i="12"/>
  <c r="AJ23" i="12"/>
  <c r="AG23" i="12"/>
  <c r="AM23" i="12" s="1"/>
  <c r="AK22" i="12"/>
  <c r="AJ22" i="12"/>
  <c r="AG22" i="12"/>
  <c r="AM22" i="12" s="1"/>
  <c r="AK21" i="12"/>
  <c r="AJ21" i="12"/>
  <c r="AG21" i="12"/>
  <c r="AM21" i="12" s="1"/>
  <c r="AK20" i="12"/>
  <c r="AJ20" i="12"/>
  <c r="AG20" i="12"/>
  <c r="AM20" i="12" s="1"/>
  <c r="AK19" i="12"/>
  <c r="AJ19" i="12"/>
  <c r="AG19" i="12"/>
  <c r="AM19" i="12" s="1"/>
  <c r="AK18" i="12"/>
  <c r="AJ18" i="12"/>
  <c r="AG18" i="12"/>
  <c r="AM18" i="12" s="1"/>
  <c r="AK17" i="12"/>
  <c r="AJ17" i="12"/>
  <c r="AG17" i="12"/>
  <c r="AM17" i="12" s="1"/>
  <c r="AK16" i="12"/>
  <c r="AJ16" i="12"/>
  <c r="AG16" i="12"/>
  <c r="AM16" i="12" s="1"/>
  <c r="AK15" i="12"/>
  <c r="AJ15" i="12"/>
  <c r="AG15" i="12"/>
  <c r="AM15" i="12" s="1"/>
  <c r="AK14" i="12"/>
  <c r="AJ14" i="12"/>
  <c r="AG14" i="12"/>
  <c r="AM14" i="12" s="1"/>
  <c r="AK13" i="12"/>
  <c r="AJ13" i="12"/>
  <c r="AG13" i="12"/>
  <c r="AM13" i="12" s="1"/>
  <c r="AK12" i="12"/>
  <c r="AJ12" i="12"/>
  <c r="AG12" i="12"/>
  <c r="AM12" i="12" s="1"/>
  <c r="AF8" i="12"/>
  <c r="AE8" i="12"/>
  <c r="AD8" i="12"/>
  <c r="AC8" i="12"/>
  <c r="AB8" i="12"/>
  <c r="AA8" i="12"/>
  <c r="Z8" i="12"/>
  <c r="Y8" i="12"/>
  <c r="X8" i="12"/>
  <c r="W8" i="12"/>
  <c r="V8" i="12"/>
  <c r="U8" i="12"/>
  <c r="T8" i="12"/>
  <c r="S8" i="12"/>
  <c r="R8" i="12"/>
  <c r="Q8" i="12"/>
  <c r="P8" i="12"/>
  <c r="O8" i="12"/>
  <c r="N8" i="12"/>
  <c r="M8" i="12"/>
  <c r="L8" i="12"/>
  <c r="K8" i="12"/>
  <c r="J8" i="12"/>
  <c r="I8" i="12"/>
  <c r="H8" i="12"/>
  <c r="G8" i="12"/>
  <c r="F8" i="12"/>
  <c r="E8" i="12"/>
  <c r="D8" i="12"/>
  <c r="B4" i="12"/>
  <c r="B3" i="12"/>
  <c r="B2" i="12"/>
  <c r="B1" i="12"/>
  <c r="E38" i="10"/>
  <c r="AF9" i="12" s="1"/>
  <c r="E37" i="10"/>
  <c r="AE9" i="12" s="1"/>
  <c r="E36" i="10"/>
  <c r="AD9" i="12" s="1"/>
  <c r="AD98" i="12" s="1"/>
  <c r="E35" i="10"/>
  <c r="AC9" i="12" s="1"/>
  <c r="AC98" i="12" s="1"/>
  <c r="E34" i="10"/>
  <c r="AB9" i="12" s="1"/>
  <c r="E33" i="10"/>
  <c r="AA9" i="12" s="1"/>
  <c r="E32" i="10"/>
  <c r="Z9" i="12" s="1"/>
  <c r="Z98" i="12" s="1"/>
  <c r="E31" i="10"/>
  <c r="E30" i="10"/>
  <c r="E29" i="10"/>
  <c r="E28" i="10"/>
  <c r="E27" i="10"/>
  <c r="E26" i="10"/>
  <c r="E25" i="10"/>
  <c r="E24" i="10"/>
  <c r="E23" i="10"/>
  <c r="E22" i="10"/>
  <c r="E21" i="10"/>
  <c r="E20" i="10"/>
  <c r="E19" i="10"/>
  <c r="E18" i="10"/>
  <c r="E17" i="10"/>
  <c r="E16" i="10"/>
  <c r="E15" i="10"/>
  <c r="E14" i="10"/>
  <c r="E13" i="10"/>
  <c r="E12" i="10"/>
  <c r="E11" i="10"/>
  <c r="E10" i="10"/>
  <c r="I4" i="13" l="1"/>
  <c r="D76" i="14"/>
  <c r="E76" i="14" s="1"/>
  <c r="D43" i="14"/>
  <c r="E43" i="14" s="1"/>
  <c r="T9" i="12"/>
  <c r="T47" i="12" s="1"/>
  <c r="D92" i="14"/>
  <c r="E92" i="14" s="1"/>
  <c r="Y4" i="13"/>
  <c r="D59" i="14"/>
  <c r="E59" i="14" s="1"/>
  <c r="D80" i="14"/>
  <c r="E80" i="14" s="1"/>
  <c r="D47" i="14"/>
  <c r="E47" i="14" s="1"/>
  <c r="M4" i="13"/>
  <c r="Q4" i="13"/>
  <c r="D84" i="14"/>
  <c r="E84" i="14" s="1"/>
  <c r="D51" i="14"/>
  <c r="E51" i="14" s="1"/>
  <c r="P9" i="12"/>
  <c r="D55" i="14"/>
  <c r="E55" i="14" s="1"/>
  <c r="D88" i="14"/>
  <c r="E88" i="14" s="1"/>
  <c r="U4" i="13"/>
  <c r="D63" i="14"/>
  <c r="E63" i="14" s="1"/>
  <c r="D96" i="14"/>
  <c r="E96" i="14" s="1"/>
  <c r="D77" i="14"/>
  <c r="E77" i="14" s="1"/>
  <c r="J4" i="13"/>
  <c r="D44" i="14"/>
  <c r="E44" i="14" s="1"/>
  <c r="D81" i="14"/>
  <c r="E81" i="14" s="1"/>
  <c r="N4" i="13"/>
  <c r="D48" i="14"/>
  <c r="E48" i="14" s="1"/>
  <c r="D85" i="14"/>
  <c r="E85" i="14" s="1"/>
  <c r="D52" i="14"/>
  <c r="E52" i="14" s="1"/>
  <c r="R4" i="13"/>
  <c r="Q9" i="12"/>
  <c r="Q98" i="12" s="1"/>
  <c r="D89" i="14"/>
  <c r="E89" i="14" s="1"/>
  <c r="V4" i="13"/>
  <c r="D56" i="14"/>
  <c r="E56" i="14" s="1"/>
  <c r="U9" i="12"/>
  <c r="U98" i="12" s="1"/>
  <c r="D93" i="14"/>
  <c r="E93" i="14" s="1"/>
  <c r="D60" i="14"/>
  <c r="E60" i="14" s="1"/>
  <c r="Z4" i="13"/>
  <c r="Y9" i="12"/>
  <c r="Y98" i="12" s="1"/>
  <c r="D97" i="14"/>
  <c r="E97" i="14" s="1"/>
  <c r="AD4" i="13"/>
  <c r="D64" i="14"/>
  <c r="E64" i="14" s="1"/>
  <c r="D45" i="14"/>
  <c r="E45" i="14" s="1"/>
  <c r="D78" i="14"/>
  <c r="E78" i="14" s="1"/>
  <c r="K4" i="13"/>
  <c r="F6" i="13" s="1"/>
  <c r="D49" i="14"/>
  <c r="E49" i="14" s="1"/>
  <c r="D82" i="14"/>
  <c r="E82" i="14" s="1"/>
  <c r="O4" i="13"/>
  <c r="D53" i="14"/>
  <c r="E53" i="14" s="1"/>
  <c r="S4" i="13"/>
  <c r="D86" i="14"/>
  <c r="E86" i="14" s="1"/>
  <c r="R9" i="12"/>
  <c r="R98" i="12" s="1"/>
  <c r="D57" i="14"/>
  <c r="E57" i="14" s="1"/>
  <c r="D90" i="14"/>
  <c r="E90" i="14" s="1"/>
  <c r="W4" i="13"/>
  <c r="V9" i="12"/>
  <c r="V98" i="12" s="1"/>
  <c r="D61" i="14"/>
  <c r="E61" i="14" s="1"/>
  <c r="D94" i="14"/>
  <c r="E94" i="14" s="1"/>
  <c r="AA4" i="13"/>
  <c r="D46" i="14"/>
  <c r="E46" i="14" s="1"/>
  <c r="D79" i="14"/>
  <c r="E79" i="14" s="1"/>
  <c r="L4" i="13"/>
  <c r="F20" i="13" s="1"/>
  <c r="D50" i="14"/>
  <c r="E50" i="14" s="1"/>
  <c r="D83" i="14"/>
  <c r="E83" i="14" s="1"/>
  <c r="P4" i="13"/>
  <c r="D54" i="14"/>
  <c r="E54" i="14" s="1"/>
  <c r="T4" i="13"/>
  <c r="D87" i="14"/>
  <c r="E87" i="14" s="1"/>
  <c r="S9" i="12"/>
  <c r="X4" i="13"/>
  <c r="D58" i="14"/>
  <c r="E58" i="14" s="1"/>
  <c r="D91" i="14"/>
  <c r="E91" i="14" s="1"/>
  <c r="D62" i="14"/>
  <c r="E62" i="14" s="1"/>
  <c r="D95" i="14"/>
  <c r="E95" i="14" s="1"/>
  <c r="F18" i="13"/>
  <c r="F17" i="13"/>
  <c r="F11" i="13"/>
  <c r="F27" i="13"/>
  <c r="F16" i="13"/>
  <c r="W9" i="12"/>
  <c r="W98" i="12" s="1"/>
  <c r="AB4" i="13"/>
  <c r="X9" i="12"/>
  <c r="X98" i="12" s="1"/>
  <c r="AC4" i="13"/>
  <c r="D9" i="12"/>
  <c r="D47" i="12" s="1"/>
  <c r="H9" i="12"/>
  <c r="H47" i="12" s="1"/>
  <c r="L9" i="12"/>
  <c r="L47" i="12" s="1"/>
  <c r="M9" i="12"/>
  <c r="M98" i="12" s="1"/>
  <c r="E9" i="12"/>
  <c r="E98" i="12" s="1"/>
  <c r="F9" i="12"/>
  <c r="F98" i="12" s="1"/>
  <c r="J9" i="12"/>
  <c r="J98" i="12" s="1"/>
  <c r="N9" i="12"/>
  <c r="N98" i="12" s="1"/>
  <c r="I9" i="12"/>
  <c r="I98" i="12" s="1"/>
  <c r="G9" i="12"/>
  <c r="G47" i="12" s="1"/>
  <c r="K9" i="12"/>
  <c r="O9" i="12"/>
  <c r="O47" i="12" s="1"/>
  <c r="F47" i="12"/>
  <c r="O98" i="12"/>
  <c r="AA98" i="12"/>
  <c r="AA47" i="12"/>
  <c r="X47" i="12"/>
  <c r="AB98" i="12"/>
  <c r="AB47" i="12"/>
  <c r="AF47" i="12"/>
  <c r="AF98" i="12"/>
  <c r="S98" i="12"/>
  <c r="S47" i="12"/>
  <c r="G98" i="12"/>
  <c r="AE47" i="12"/>
  <c r="AE98" i="12"/>
  <c r="H98" i="12"/>
  <c r="K98" i="12"/>
  <c r="K47" i="12"/>
  <c r="P47" i="12"/>
  <c r="P98" i="12"/>
  <c r="J47" i="12"/>
  <c r="R47" i="12"/>
  <c r="V47" i="12"/>
  <c r="Z47" i="12"/>
  <c r="AD47" i="12"/>
  <c r="Q47" i="12"/>
  <c r="U47" i="12"/>
  <c r="Y47" i="12"/>
  <c r="AC47" i="12"/>
  <c r="AJ11" i="12"/>
  <c r="AK11" i="12"/>
  <c r="AD38" i="12"/>
  <c r="AD40" i="12"/>
  <c r="AD42" i="12"/>
  <c r="AD41" i="12"/>
  <c r="AD39" i="12"/>
  <c r="AG11" i="12"/>
  <c r="AM11" i="12" s="1"/>
  <c r="AD37" i="12"/>
  <c r="I47" i="12" l="1"/>
  <c r="F13" i="13"/>
  <c r="F12" i="13"/>
  <c r="F7" i="13"/>
  <c r="F14" i="13"/>
  <c r="N47" i="12"/>
  <c r="W47" i="12"/>
  <c r="T98" i="12"/>
  <c r="E47" i="12"/>
  <c r="F24" i="13"/>
  <c r="F8" i="13"/>
  <c r="F19" i="13"/>
  <c r="F25" i="13"/>
  <c r="F26" i="13"/>
  <c r="F10" i="13"/>
  <c r="F5" i="13"/>
  <c r="F23" i="13"/>
  <c r="F9" i="13"/>
  <c r="F15" i="13"/>
  <c r="F21" i="13"/>
  <c r="F22" i="13"/>
  <c r="L98" i="12"/>
  <c r="M47" i="12"/>
  <c r="D98" i="12"/>
  <c r="J91" i="12"/>
  <c r="J93" i="12"/>
  <c r="J94" i="12"/>
  <c r="J90" i="12"/>
  <c r="J95" i="12"/>
  <c r="J96" i="12" s="1"/>
  <c r="J92" i="12"/>
  <c r="I94" i="12"/>
  <c r="I91" i="12"/>
  <c r="I95" i="12"/>
  <c r="I96" i="12" s="1"/>
  <c r="I93" i="12"/>
  <c r="I92" i="12"/>
  <c r="I90" i="12"/>
  <c r="H90" i="12"/>
  <c r="H94" i="12"/>
  <c r="H93" i="12"/>
  <c r="H92" i="12"/>
  <c r="H95" i="12"/>
  <c r="H96" i="12" s="1"/>
  <c r="H91" i="12"/>
  <c r="G90" i="12"/>
  <c r="G94" i="12"/>
  <c r="G95" i="12"/>
  <c r="G96" i="12" s="1"/>
  <c r="G93" i="12"/>
  <c r="G91" i="12"/>
  <c r="G92" i="12"/>
  <c r="F91" i="12"/>
  <c r="F93" i="12"/>
  <c r="F94" i="12"/>
  <c r="F90" i="12"/>
  <c r="F95" i="12"/>
  <c r="F96" i="12" s="1"/>
  <c r="F92" i="12"/>
  <c r="E94" i="12"/>
  <c r="E92" i="12"/>
  <c r="E93" i="12"/>
  <c r="E95" i="12"/>
  <c r="E96" i="12" s="1"/>
  <c r="E91" i="12"/>
  <c r="E90" i="12"/>
  <c r="AD43" i="12"/>
  <c r="J97" i="12" l="1"/>
  <c r="E97" i="12"/>
  <c r="I97" i="12"/>
  <c r="H97" i="12"/>
  <c r="G97" i="12"/>
  <c r="F97" i="12"/>
  <c r="D91" i="12"/>
  <c r="D95" i="12"/>
  <c r="D96" i="12" s="1"/>
  <c r="D92" i="12"/>
  <c r="D93" i="12"/>
  <c r="D94" i="12"/>
  <c r="D90" i="12"/>
  <c r="D97" i="12" l="1"/>
</calcChain>
</file>

<file path=xl/sharedStrings.xml><?xml version="1.0" encoding="utf-8"?>
<sst xmlns="http://schemas.openxmlformats.org/spreadsheetml/2006/main" count="108" uniqueCount="84">
  <si>
    <t>On passe d'une feuille à l'autre en cliquant sur les onglets qui se trouvent en bas à gauche du classeur.</t>
  </si>
  <si>
    <t>Il faut remplir un fichier par classe et non par école.</t>
  </si>
  <si>
    <t>Pour renommer l'onglet avec le nom de la classe</t>
  </si>
  <si>
    <t>1. Cliquer droit sur l'onglet</t>
  </si>
  <si>
    <t>2. Choisir "renommer" dans le menu déroulant</t>
  </si>
  <si>
    <t>3. Pour valider et sortir, cliquer n'importe où ailleurs sur la page</t>
  </si>
  <si>
    <t>Les feuilles sont protégées afin que l'on ne puisse pas effacer une formule par erreur.</t>
  </si>
  <si>
    <t>Ecole :</t>
  </si>
  <si>
    <t>Commune :</t>
  </si>
  <si>
    <t>Adresse :</t>
  </si>
  <si>
    <t>Classe :</t>
  </si>
  <si>
    <t>Nom</t>
  </si>
  <si>
    <t>Prénom</t>
  </si>
  <si>
    <t>Elève</t>
  </si>
  <si>
    <t>nombre d'élèves de la classe :</t>
  </si>
  <si>
    <t>Classe de :</t>
  </si>
  <si>
    <t>Réussite</t>
  </si>
  <si>
    <t>Numéro exercice</t>
  </si>
  <si>
    <t>réussite</t>
  </si>
  <si>
    <t>Maths</t>
  </si>
  <si>
    <t>Français</t>
  </si>
  <si>
    <t>Item</t>
  </si>
  <si>
    <t xml:space="preserve">Français
</t>
  </si>
  <si>
    <t xml:space="preserve"> Item</t>
  </si>
  <si>
    <t>Mathématiques</t>
  </si>
  <si>
    <t>ABS</t>
  </si>
  <si>
    <t>ONGLETS</t>
  </si>
  <si>
    <t>Total réponses item</t>
  </si>
  <si>
    <t>résultats</t>
  </si>
  <si>
    <t>Pour saisir vos résultats, utilisez de préférence, les flèches de votre clavier.
Il suffit ensuite d'entrer la valeur 1 ,2,3,9 ,0 ou ABS puis de valider en appuyant sur la flèche vers le bas ou vers la droite pour passer à l'Item ou à l'élève suivant.</t>
  </si>
  <si>
    <t>Domaine</t>
  </si>
  <si>
    <t>sans l'exercice 14</t>
  </si>
  <si>
    <t>avec l'exercice 14</t>
  </si>
  <si>
    <r>
      <rPr>
        <b/>
        <i/>
        <sz val="12"/>
        <rFont val="Arial"/>
        <family val="2"/>
      </rPr>
      <t>Onglet "Classe"</t>
    </r>
    <r>
      <rPr>
        <i/>
        <sz val="12"/>
        <rFont val="Arial"/>
        <family val="2"/>
      </rPr>
      <t xml:space="preserve"> : </t>
    </r>
    <r>
      <rPr>
        <b/>
        <i/>
        <sz val="12"/>
        <rFont val="Arial"/>
        <family val="2"/>
      </rPr>
      <t>feuille de saisie des noms des élèves de la classe.</t>
    </r>
    <r>
      <rPr>
        <i/>
        <sz val="12"/>
        <rFont val="Arial"/>
        <family val="2"/>
      </rPr>
      <t xml:space="preserve">
Y saisir le nom et le prénom des élèves dans les deux premières colonnes . Ces informations seront automatiquement reportées dans la dernière colonne (élève) ainsi que dans le tableau de saisie des codes.(onglet "Saisie")</t>
    </r>
  </si>
  <si>
    <t>La feuille "Saisie" permet d'obtenir automatiquement les  pourcentages de réussites :</t>
  </si>
  <si>
    <t>Evaluations diagnostiques des élèves au CP</t>
  </si>
  <si>
    <r>
      <rPr>
        <b/>
        <i/>
        <sz val="12"/>
        <rFont val="Arial"/>
        <family val="2"/>
      </rPr>
      <t xml:space="preserve">Onglet "Saisie" </t>
    </r>
    <r>
      <rPr>
        <i/>
        <sz val="12"/>
        <rFont val="Arial"/>
        <family val="2"/>
      </rPr>
      <t>:</t>
    </r>
    <r>
      <rPr>
        <b/>
        <i/>
        <sz val="12"/>
        <rFont val="Arial"/>
        <family val="2"/>
      </rPr>
      <t xml:space="preserve"> feuille de saisie des codes de correction.</t>
    </r>
    <r>
      <rPr>
        <i/>
        <sz val="12"/>
        <rFont val="Arial"/>
        <family val="2"/>
      </rPr>
      <t xml:space="preserve"> 
Y  saisir les valeurs attendues (0,1,2,3,9,ABS)  soit :
- directement dans la cellule à partir du clavier
- en cliquant dans le menu de la liste déroulante signalée par une flèche sur le coté droit de la cellule concernée.
</t>
    </r>
  </si>
  <si>
    <t>*par item  (dernière colonne du tableau)</t>
  </si>
  <si>
    <t>*par élève (dernière ligne du tableau)</t>
  </si>
  <si>
    <t>Max</t>
  </si>
  <si>
    <t>concepts et du lexique propres à l’écrit</t>
  </si>
  <si>
    <t>écrire les lettres dictées</t>
  </si>
  <si>
    <t>reconnaître les lettres lues par l’enseignant</t>
  </si>
  <si>
    <t>distinguer les syllabes d’un mot prononcé</t>
  </si>
  <si>
    <t>segmenter un mot, repérer et localiser la place de la syllabe prononcée</t>
  </si>
  <si>
    <t>identifier la syllabe commune à plusieurs mots</t>
  </si>
  <si>
    <t>repérer des éléments communs dans des mots</t>
  </si>
  <si>
    <t>lire des mots fréquemment rencontrés</t>
  </si>
  <si>
    <t>dégager le thème d’un texte entendu</t>
  </si>
  <si>
    <t>comprendre un message oral et répondre de façon pertinente</t>
  </si>
  <si>
    <t>optimiser sa prise d'informations</t>
  </si>
  <si>
    <t>écrire des mots</t>
  </si>
  <si>
    <t>compléter des ensembles</t>
  </si>
  <si>
    <t>nommer des éléments et expliciter ses stratégies</t>
  </si>
  <si>
    <t>Associer un nombre donné à son écriture chiffrée</t>
  </si>
  <si>
    <t>Comparer des quantités (ex 2)</t>
  </si>
  <si>
    <t>Comparer des quantités (ex 3)</t>
  </si>
  <si>
    <t>dénombrer les quantités en associant différentes représentations du nombre</t>
  </si>
  <si>
    <t>Dénombrer une quantité</t>
  </si>
  <si>
    <t>Identifier les informations spatiales</t>
  </si>
  <si>
    <t>Identifier le principe d’organisation d’un algorithme</t>
  </si>
  <si>
    <t>Recomposer mentalement des petites quantités pour résoudre un problème</t>
  </si>
  <si>
    <t>Constituer une collection</t>
  </si>
  <si>
    <t>Bilans individuels</t>
  </si>
  <si>
    <t>Bilan de la classe</t>
  </si>
  <si>
    <t>Codes</t>
  </si>
  <si>
    <t>1 et 2</t>
  </si>
  <si>
    <t>Tâches</t>
  </si>
  <si>
    <t>Elèves</t>
  </si>
  <si>
    <t>Français : consulter et classer les résultats par exercices pour la constitution de groupes de besoin</t>
  </si>
  <si>
    <t>Mathématiques : consulter et classer les résultats par exercices pour la constitution de groupes de besoin</t>
  </si>
  <si>
    <t>Réussites</t>
  </si>
  <si>
    <t>Ce fichier tableur comporte 5 feuilles (y compris cette page d'accueil)</t>
  </si>
  <si>
    <t>Les onglets suivants vous permettent de consulter les bilans par élèves, pour votre classe et par tâche.</t>
  </si>
  <si>
    <t>Dans l'onglet "Bilan Elève", choisissez le nom de l'élève dont vous voulez voir les réussites (codes 1 et 2 compilés)</t>
  </si>
  <si>
    <t>Dans l'onglet "Bilan classe, vous trouverez :
- les réussites (codes 1 et 2 compilés) de l'ensemble des élèves par tâche. Il est possible de voir les non réponses ou les erreurs en choisissant le code idoine dans la cellule "code"
- le classement de vos élèves en fonction de leur réussite pour chacune des tâches. Sélectionnez la tâche, le graphique s'actualise automatiquement.</t>
  </si>
  <si>
    <t>Consulter les bilans élèves</t>
  </si>
  <si>
    <t>Cliquer sur la flèche grise pour sélectionner le nom de l'élève dont vous voulez afficher le bilan.</t>
  </si>
  <si>
    <t>Choisir l'élève dans la liste ci-dessous en cliquant sur la petite flèche qui s'affiche au bout de la ligne.</t>
  </si>
  <si>
    <t>Il est possible d'afficher également les échecs ou les non-réponses en cliquant sur la case orangée puis sur la flèche grise.</t>
  </si>
  <si>
    <t>Consulter les bilans par tâche</t>
  </si>
  <si>
    <t>Consulter le bilan de la classe et les résultats par tâche</t>
  </si>
  <si>
    <t>Quand vous aurez saisi les résultats de vos élèves, les taux de réussite (code 1 et 2) par tâche en français et mathématiques s'afficheront sous forme de graphique.</t>
  </si>
  <si>
    <t>Cliquer sur la case contenant les noms des tâches puis sur la flèche grise qui apparait. Choisir la tâche dans la liste. Le graphique s'actualise automatiquement. Si ce n'est pas le cas, répéter l'opération.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</si>
</sst>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9" x14ac:knownFonts="1">
    <font>
      <sz val="10"/>
      <name val="Arial"/>
    </font>
    <font>
      <sz val="12"/>
      <name val="Arial"/>
      <family val="2"/>
    </font>
    <font>
      <b/>
      <sz val="14"/>
      <name val="Arial"/>
      <family val="2"/>
    </font>
    <font>
      <b/>
      <sz val="10"/>
      <name val="Arial"/>
      <family val="2"/>
    </font>
    <font>
      <b/>
      <sz val="8"/>
      <name val="Arial"/>
      <family val="2"/>
    </font>
    <font>
      <sz val="8"/>
      <name val="Arial"/>
      <family val="2"/>
    </font>
    <font>
      <b/>
      <u/>
      <sz val="8"/>
      <name val="Arial"/>
      <family val="2"/>
    </font>
    <font>
      <sz val="10"/>
      <name val="Arial"/>
      <family val="2"/>
    </font>
    <font>
      <sz val="10"/>
      <name val="Arial"/>
      <family val="2"/>
    </font>
    <font>
      <b/>
      <sz val="16"/>
      <color rgb="FFFFC000"/>
      <name val="Arial"/>
      <family val="2"/>
    </font>
    <font>
      <i/>
      <sz val="10"/>
      <name val="Arial"/>
      <family val="2"/>
    </font>
    <font>
      <b/>
      <sz val="20"/>
      <name val="Arial"/>
      <family val="2"/>
    </font>
    <font>
      <sz val="14"/>
      <name val="Arial"/>
      <family val="2"/>
    </font>
    <font>
      <b/>
      <sz val="16"/>
      <color theme="3"/>
      <name val="Arial"/>
      <family val="2"/>
    </font>
    <font>
      <b/>
      <sz val="16"/>
      <color theme="0"/>
      <name val="Arial"/>
      <family val="2"/>
    </font>
    <font>
      <i/>
      <sz val="20"/>
      <name val="Arial"/>
      <family val="2"/>
    </font>
    <font>
      <b/>
      <i/>
      <sz val="16"/>
      <color theme="3" tint="-0.249977111117893"/>
      <name val="Arial"/>
      <family val="2"/>
    </font>
    <font>
      <sz val="20"/>
      <name val="Bradley Hand ITC"/>
      <family val="4"/>
    </font>
    <font>
      <sz val="12"/>
      <color rgb="FFFF0000"/>
      <name val="Arial"/>
      <family val="2"/>
    </font>
    <font>
      <sz val="20"/>
      <name val="Arial"/>
      <family val="2"/>
    </font>
    <font>
      <b/>
      <sz val="36"/>
      <name val="Arial"/>
      <family val="2"/>
    </font>
    <font>
      <sz val="36"/>
      <name val="Arial"/>
      <family val="2"/>
    </font>
    <font>
      <b/>
      <sz val="48"/>
      <name val="Arial"/>
      <family val="2"/>
    </font>
    <font>
      <sz val="10"/>
      <color theme="0"/>
      <name val="Arial"/>
      <family val="2"/>
    </font>
    <font>
      <sz val="10"/>
      <color rgb="FFFF0000"/>
      <name val="Arial"/>
      <family val="2"/>
    </font>
    <font>
      <i/>
      <sz val="16"/>
      <name val="Arial"/>
      <family val="2"/>
    </font>
    <font>
      <i/>
      <sz val="12"/>
      <name val="Arial"/>
      <family val="2"/>
    </font>
    <font>
      <b/>
      <i/>
      <sz val="12"/>
      <name val="Arial"/>
      <family val="2"/>
    </font>
    <font>
      <u/>
      <sz val="12"/>
      <name val="Arial"/>
      <family val="2"/>
    </font>
    <font>
      <sz val="10"/>
      <name val="Arial"/>
      <family val="2"/>
    </font>
    <font>
      <sz val="18"/>
      <color theme="3"/>
      <name val="Cambria"/>
      <family val="2"/>
      <scheme val="major"/>
    </font>
    <font>
      <b/>
      <sz val="11"/>
      <color theme="3"/>
      <name val="Calibri"/>
      <family val="2"/>
      <scheme val="minor"/>
    </font>
    <font>
      <sz val="11"/>
      <color rgb="FF3F3F76"/>
      <name val="Calibri"/>
      <family val="2"/>
      <scheme val="minor"/>
    </font>
    <font>
      <i/>
      <sz val="11"/>
      <color rgb="FF7F7F7F"/>
      <name val="Calibri"/>
      <family val="2"/>
      <scheme val="minor"/>
    </font>
    <font>
      <sz val="16"/>
      <color rgb="FF3F3F76"/>
      <name val="Calibri"/>
      <family val="2"/>
      <scheme val="minor"/>
    </font>
    <font>
      <sz val="18"/>
      <color rgb="FF3F3F76"/>
      <name val="Calibri"/>
      <family val="2"/>
      <scheme val="minor"/>
    </font>
    <font>
      <sz val="5"/>
      <name val="Arial"/>
      <family val="2"/>
    </font>
    <font>
      <sz val="5"/>
      <color theme="0"/>
      <name val="Arial"/>
      <family val="2"/>
    </font>
    <font>
      <sz val="8"/>
      <color theme="0"/>
      <name val="Arial"/>
      <family val="2"/>
    </font>
  </fonts>
  <fills count="13">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theme="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249977111117893"/>
        <bgColor indexed="64"/>
      </patternFill>
    </fill>
    <fill>
      <patternFill patternType="solid">
        <fgColor rgb="FFCCFFFF"/>
        <bgColor indexed="64"/>
      </patternFill>
    </fill>
    <fill>
      <patternFill patternType="solid">
        <fgColor theme="0" tint="-0.14999847407452621"/>
        <bgColor indexed="64"/>
      </patternFill>
    </fill>
    <fill>
      <patternFill patternType="solid">
        <fgColor rgb="FFFFFF99"/>
        <bgColor indexed="64"/>
      </patternFill>
    </fill>
    <fill>
      <patternFill patternType="solid">
        <fgColor rgb="FFFFCC99"/>
      </patternFill>
    </fill>
    <fill>
      <patternFill patternType="solid">
        <fgColor theme="0" tint="-4.9989318521683403E-2"/>
        <bgColor indexed="64"/>
      </patternFill>
    </fill>
  </fills>
  <borders count="5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diagonal/>
    </border>
    <border>
      <left style="thin">
        <color auto="1"/>
      </left>
      <right style="thin">
        <color auto="1"/>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style="thin">
        <color rgb="FFFF9900"/>
      </left>
      <right/>
      <top style="thin">
        <color rgb="FFFF9900"/>
      </top>
      <bottom style="thin">
        <color rgb="FFFF9900"/>
      </bottom>
      <diagonal/>
    </border>
    <border>
      <left/>
      <right/>
      <top style="thin">
        <color rgb="FFFF9900"/>
      </top>
      <bottom style="thin">
        <color rgb="FFFF9900"/>
      </bottom>
      <diagonal/>
    </border>
    <border>
      <left style="thin">
        <color auto="1"/>
      </left>
      <right style="thin">
        <color rgb="FFFF9900"/>
      </right>
      <top style="thin">
        <color rgb="FFFF9900"/>
      </top>
      <bottom style="thin">
        <color rgb="FFFF9900"/>
      </bottom>
      <diagonal/>
    </border>
    <border>
      <left style="thin">
        <color auto="1"/>
      </left>
      <right/>
      <top/>
      <bottom style="thin">
        <color auto="1"/>
      </bottom>
      <diagonal/>
    </border>
    <border>
      <left/>
      <right/>
      <top/>
      <bottom style="thin">
        <color auto="1"/>
      </bottom>
      <diagonal/>
    </border>
    <border>
      <left/>
      <right/>
      <top style="thin">
        <color indexed="64"/>
      </top>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style="double">
        <color theme="4"/>
      </left>
      <right/>
      <top style="double">
        <color theme="4"/>
      </top>
      <bottom/>
      <diagonal/>
    </border>
    <border>
      <left/>
      <right style="double">
        <color theme="4"/>
      </right>
      <top style="double">
        <color theme="4"/>
      </top>
      <bottom/>
      <diagonal/>
    </border>
    <border>
      <left style="double">
        <color theme="4"/>
      </left>
      <right/>
      <top/>
      <bottom/>
      <diagonal/>
    </border>
    <border>
      <left/>
      <right style="double">
        <color theme="4"/>
      </right>
      <top/>
      <bottom/>
      <diagonal/>
    </border>
    <border>
      <left style="double">
        <color theme="4"/>
      </left>
      <right/>
      <top/>
      <bottom style="double">
        <color theme="4"/>
      </bottom>
      <diagonal/>
    </border>
    <border>
      <left/>
      <right/>
      <top/>
      <bottom style="double">
        <color theme="4"/>
      </bottom>
      <diagonal/>
    </border>
    <border>
      <left/>
      <right style="double">
        <color theme="4"/>
      </right>
      <top/>
      <bottom style="double">
        <color theme="4"/>
      </bottom>
      <diagonal/>
    </border>
    <border>
      <left/>
      <right/>
      <top style="double">
        <color theme="4"/>
      </top>
      <bottom/>
      <diagonal/>
    </border>
    <border>
      <left/>
      <right/>
      <top style="thin">
        <color indexed="64"/>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diagonal/>
    </border>
    <border>
      <left style="double">
        <color auto="1"/>
      </left>
      <right style="thin">
        <color auto="1"/>
      </right>
      <top style="double">
        <color auto="1"/>
      </top>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double">
        <color auto="1"/>
      </left>
      <right style="thin">
        <color auto="1"/>
      </right>
      <top/>
      <bottom/>
      <diagonal/>
    </border>
    <border>
      <left style="thin">
        <color auto="1"/>
      </left>
      <right style="thin">
        <color auto="1"/>
      </right>
      <top style="thin">
        <color auto="1"/>
      </top>
      <bottom style="double">
        <color auto="1"/>
      </bottom>
      <diagonal/>
    </border>
    <border>
      <left style="thin">
        <color auto="1"/>
      </left>
      <right style="thin">
        <color auto="1"/>
      </right>
      <top/>
      <bottom style="double">
        <color auto="1"/>
      </bottom>
      <diagonal/>
    </border>
    <border>
      <left style="thin">
        <color auto="1"/>
      </left>
      <right style="thin">
        <color auto="1"/>
      </right>
      <top style="double">
        <color auto="1"/>
      </top>
      <bottom/>
      <diagonal/>
    </border>
    <border>
      <left style="thin">
        <color auto="1"/>
      </left>
      <right style="thin">
        <color auto="1"/>
      </right>
      <top style="thin">
        <color indexed="64"/>
      </top>
      <bottom style="medium">
        <color indexed="64"/>
      </bottom>
      <diagonal/>
    </border>
    <border>
      <left/>
      <right/>
      <top/>
      <bottom style="medium">
        <color indexed="64"/>
      </bottom>
      <diagonal/>
    </border>
    <border>
      <left style="double">
        <color auto="1"/>
      </left>
      <right style="thin">
        <color auto="1"/>
      </right>
      <top/>
      <bottom style="thin">
        <color indexed="64"/>
      </bottom>
      <diagonal/>
    </border>
    <border>
      <left style="thin">
        <color theme="0"/>
      </left>
      <right style="thin">
        <color theme="0"/>
      </right>
      <top style="thin">
        <color theme="0"/>
      </top>
      <bottom style="thin">
        <color theme="0"/>
      </bottom>
      <diagonal/>
    </border>
    <border>
      <left style="thin">
        <color auto="1"/>
      </left>
      <right/>
      <top style="thin">
        <color indexed="64"/>
      </top>
      <bottom style="medium">
        <color indexed="64"/>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s>
  <cellStyleXfs count="9">
    <xf numFmtId="0" fontId="0" fillId="0" borderId="0"/>
    <xf numFmtId="0" fontId="8" fillId="0" borderId="0"/>
    <xf numFmtId="9" fontId="29" fillId="0" borderId="0" applyFont="0" applyFill="0" applyBorder="0" applyAlignment="0" applyProtection="0"/>
    <xf numFmtId="0" fontId="30" fillId="0" borderId="0" applyNumberFormat="0" applyFill="0" applyBorder="0" applyAlignment="0" applyProtection="0"/>
    <xf numFmtId="0" fontId="31" fillId="0" borderId="56" applyNumberFormat="0" applyFill="0" applyAlignment="0" applyProtection="0"/>
    <xf numFmtId="0" fontId="32" fillId="11" borderId="57" applyNumberFormat="0" applyAlignment="0" applyProtection="0"/>
    <xf numFmtId="0" fontId="33" fillId="0" borderId="0" applyNumberFormat="0" applyFill="0" applyBorder="0" applyAlignment="0" applyProtection="0"/>
    <xf numFmtId="0" fontId="7" fillId="0" borderId="0"/>
    <xf numFmtId="0" fontId="7" fillId="0" borderId="0"/>
  </cellStyleXfs>
  <cellXfs count="245">
    <xf numFmtId="0" fontId="0" fillId="0" borderId="0" xfId="0"/>
    <xf numFmtId="0" fontId="3" fillId="0" borderId="0" xfId="0" applyFont="1"/>
    <xf numFmtId="0" fontId="7" fillId="0" borderId="0" xfId="0" applyFont="1"/>
    <xf numFmtId="0" fontId="1" fillId="0" borderId="0" xfId="0" applyFont="1" applyProtection="1"/>
    <xf numFmtId="0" fontId="0" fillId="0" borderId="1" xfId="0" applyBorder="1" applyProtection="1"/>
    <xf numFmtId="0" fontId="9" fillId="6" borderId="14" xfId="0" applyFont="1" applyFill="1" applyBorder="1" applyAlignment="1" applyProtection="1">
      <alignment horizontal="left"/>
    </xf>
    <xf numFmtId="0" fontId="0" fillId="0" borderId="0" xfId="0" applyBorder="1"/>
    <xf numFmtId="0" fontId="12" fillId="0" borderId="0" xfId="0" applyFont="1" applyBorder="1" applyAlignment="1"/>
    <xf numFmtId="0" fontId="7" fillId="0" borderId="0" xfId="0" applyFont="1" applyBorder="1"/>
    <xf numFmtId="0" fontId="0" fillId="0" borderId="0" xfId="0" applyBorder="1" applyAlignment="1"/>
    <xf numFmtId="17" fontId="7" fillId="0" borderId="0" xfId="0" applyNumberFormat="1" applyFont="1" applyBorder="1" applyAlignment="1"/>
    <xf numFmtId="0" fontId="0" fillId="0" borderId="0" xfId="0" applyBorder="1" applyAlignment="1">
      <alignment vertical="center"/>
    </xf>
    <xf numFmtId="17" fontId="12" fillId="0" borderId="0" xfId="0" applyNumberFormat="1" applyFont="1" applyBorder="1" applyAlignment="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12" fillId="0" borderId="0" xfId="0" applyFont="1" applyBorder="1"/>
    <xf numFmtId="0" fontId="0" fillId="0" borderId="23" xfId="0" applyBorder="1"/>
    <xf numFmtId="0" fontId="0" fillId="0" borderId="24" xfId="0" applyBorder="1"/>
    <xf numFmtId="0" fontId="0" fillId="0" borderId="25" xfId="0" applyBorder="1"/>
    <xf numFmtId="0" fontId="0" fillId="0" borderId="28" xfId="0" applyBorder="1"/>
    <xf numFmtId="0" fontId="0" fillId="0" borderId="29" xfId="0" applyBorder="1"/>
    <xf numFmtId="0" fontId="0" fillId="0" borderId="30" xfId="0" applyBorder="1"/>
    <xf numFmtId="0" fontId="0" fillId="0" borderId="31" xfId="0" applyBorder="1"/>
    <xf numFmtId="0" fontId="0" fillId="0" borderId="32" xfId="0" applyBorder="1"/>
    <xf numFmtId="0" fontId="0" fillId="0" borderId="26" xfId="0" applyBorder="1"/>
    <xf numFmtId="0" fontId="0" fillId="0" borderId="33" xfId="0" applyBorder="1"/>
    <xf numFmtId="0" fontId="0" fillId="0" borderId="27" xfId="0" applyBorder="1"/>
    <xf numFmtId="0" fontId="15" fillId="0" borderId="6" xfId="0" applyFont="1" applyBorder="1" applyAlignment="1" applyProtection="1">
      <alignment horizontal="right"/>
    </xf>
    <xf numFmtId="0" fontId="15" fillId="0" borderId="4" xfId="0" applyFont="1" applyBorder="1" applyAlignment="1" applyProtection="1">
      <alignment horizontal="right"/>
    </xf>
    <xf numFmtId="0" fontId="15" fillId="0" borderId="5" xfId="0" applyFont="1" applyBorder="1" applyAlignment="1" applyProtection="1">
      <alignment horizontal="right"/>
    </xf>
    <xf numFmtId="0" fontId="12" fillId="0" borderId="0" xfId="0" applyFont="1" applyProtection="1"/>
    <xf numFmtId="0" fontId="12" fillId="2" borderId="1" xfId="0" applyFont="1" applyFill="1" applyBorder="1" applyProtection="1"/>
    <xf numFmtId="0" fontId="12" fillId="0" borderId="1" xfId="0" applyFont="1" applyBorder="1" applyProtection="1">
      <protection locked="0"/>
    </xf>
    <xf numFmtId="0" fontId="12" fillId="0" borderId="1" xfId="0" applyFont="1" applyBorder="1" applyProtection="1"/>
    <xf numFmtId="0" fontId="18" fillId="0" borderId="0" xfId="0" applyFont="1" applyProtection="1">
      <protection hidden="1"/>
    </xf>
    <xf numFmtId="0" fontId="18" fillId="0" borderId="0" xfId="0" applyFont="1" applyProtection="1"/>
    <xf numFmtId="0" fontId="0" fillId="0" borderId="0" xfId="0" applyProtection="1"/>
    <xf numFmtId="0" fontId="0" fillId="4" borderId="1" xfId="0" applyFill="1" applyBorder="1" applyProtection="1"/>
    <xf numFmtId="0" fontId="0" fillId="4" borderId="0" xfId="0" applyFill="1" applyProtection="1"/>
    <xf numFmtId="0" fontId="0" fillId="8" borderId="1" xfId="0" applyFont="1" applyFill="1" applyBorder="1" applyProtection="1"/>
    <xf numFmtId="0" fontId="7" fillId="8" borderId="1" xfId="0" applyFont="1" applyFill="1" applyBorder="1" applyProtection="1">
      <protection locked="0"/>
    </xf>
    <xf numFmtId="0" fontId="4" fillId="2" borderId="2" xfId="0" applyFont="1" applyFill="1" applyBorder="1" applyAlignment="1" applyProtection="1">
      <alignment horizontal="center"/>
    </xf>
    <xf numFmtId="0" fontId="0" fillId="0" borderId="0" xfId="0" applyAlignment="1" applyProtection="1">
      <alignment vertical="top"/>
    </xf>
    <xf numFmtId="0" fontId="0" fillId="0" borderId="0" xfId="0" applyAlignment="1" applyProtection="1">
      <alignment vertical="center"/>
    </xf>
    <xf numFmtId="0" fontId="7" fillId="8" borderId="43" xfId="0" applyFont="1" applyFill="1" applyBorder="1" applyProtection="1">
      <protection locked="0"/>
    </xf>
    <xf numFmtId="0" fontId="0" fillId="0" borderId="43" xfId="0" applyBorder="1" applyProtection="1"/>
    <xf numFmtId="0" fontId="0" fillId="8" borderId="46" xfId="0" applyFont="1" applyFill="1" applyBorder="1" applyProtection="1"/>
    <xf numFmtId="0" fontId="0" fillId="0" borderId="46" xfId="0" applyBorder="1" applyProtection="1"/>
    <xf numFmtId="0" fontId="0" fillId="4" borderId="43" xfId="0" applyFill="1" applyBorder="1" applyProtection="1"/>
    <xf numFmtId="0" fontId="0" fillId="8" borderId="3" xfId="0" applyFont="1" applyFill="1" applyBorder="1" applyProtection="1"/>
    <xf numFmtId="0" fontId="7" fillId="0" borderId="1" xfId="0" applyFont="1" applyBorder="1" applyAlignment="1">
      <alignment horizontal="center" vertical="center" wrapText="1"/>
    </xf>
    <xf numFmtId="0" fontId="7" fillId="8" borderId="1" xfId="0" applyFont="1" applyFill="1" applyBorder="1" applyProtection="1"/>
    <xf numFmtId="49" fontId="0" fillId="0" borderId="0" xfId="0" applyNumberFormat="1" applyBorder="1" applyAlignment="1">
      <alignment horizontal="center"/>
    </xf>
    <xf numFmtId="0" fontId="16" fillId="0" borderId="0" xfId="0" applyFont="1" applyAlignment="1"/>
    <xf numFmtId="0" fontId="3" fillId="2" borderId="3" xfId="0" applyFont="1" applyFill="1" applyBorder="1" applyAlignment="1" applyProtection="1">
      <alignment horizontal="center"/>
    </xf>
    <xf numFmtId="0" fontId="3" fillId="2" borderId="1" xfId="0" applyFont="1" applyFill="1" applyBorder="1" applyAlignment="1" applyProtection="1">
      <alignment horizontal="center"/>
    </xf>
    <xf numFmtId="0" fontId="0" fillId="0" borderId="0" xfId="0" applyBorder="1" applyProtection="1"/>
    <xf numFmtId="0" fontId="0" fillId="0" borderId="1" xfId="0" applyBorder="1" applyAlignment="1">
      <alignment horizontal="center" vertical="center" wrapText="1"/>
    </xf>
    <xf numFmtId="0" fontId="3" fillId="4" borderId="1" xfId="0" applyFont="1" applyFill="1" applyBorder="1" applyAlignment="1" applyProtection="1">
      <alignment horizontal="center" vertical="center" wrapText="1"/>
    </xf>
    <xf numFmtId="0" fontId="3" fillId="4" borderId="1" xfId="0" applyFont="1" applyFill="1" applyBorder="1" applyAlignment="1">
      <alignment horizontal="center" vertical="center" wrapText="1"/>
    </xf>
    <xf numFmtId="0" fontId="0" fillId="4" borderId="1" xfId="0" applyFont="1" applyFill="1" applyBorder="1" applyProtection="1"/>
    <xf numFmtId="0" fontId="0" fillId="8" borderId="1" xfId="0" applyFill="1" applyBorder="1" applyProtection="1"/>
    <xf numFmtId="0" fontId="23" fillId="0" borderId="0" xfId="0" applyFont="1" applyProtection="1"/>
    <xf numFmtId="0" fontId="3" fillId="0" borderId="1" xfId="0" applyFont="1" applyBorder="1" applyAlignment="1" applyProtection="1">
      <alignment horizontal="center" vertical="center"/>
    </xf>
    <xf numFmtId="0" fontId="7" fillId="0" borderId="1" xfId="0" applyFont="1" applyBorder="1" applyProtection="1"/>
    <xf numFmtId="0" fontId="0" fillId="3" borderId="2" xfId="0" applyFill="1" applyBorder="1" applyAlignment="1" applyProtection="1">
      <alignment horizontal="center" vertical="center" textRotation="90"/>
    </xf>
    <xf numFmtId="0" fontId="0" fillId="4" borderId="1" xfId="0" applyFill="1" applyBorder="1" applyAlignment="1">
      <alignment horizontal="center" vertical="center" wrapText="1"/>
    </xf>
    <xf numFmtId="0" fontId="0" fillId="0" borderId="39" xfId="0" applyBorder="1" applyAlignment="1">
      <alignment horizontal="center" vertical="center"/>
    </xf>
    <xf numFmtId="0" fontId="0" fillId="0" borderId="41" xfId="0" applyBorder="1" applyAlignment="1">
      <alignment horizontal="center" vertical="center"/>
    </xf>
    <xf numFmtId="0" fontId="7" fillId="0" borderId="0" xfId="0" applyFont="1" applyProtection="1"/>
    <xf numFmtId="0" fontId="7" fillId="0" borderId="0" xfId="0" applyFont="1" applyBorder="1" applyProtection="1"/>
    <xf numFmtId="0" fontId="7" fillId="4" borderId="0" xfId="0" applyFont="1" applyFill="1" applyProtection="1"/>
    <xf numFmtId="0" fontId="0" fillId="0" borderId="48" xfId="0" applyBorder="1" applyProtection="1"/>
    <xf numFmtId="0" fontId="0" fillId="0" borderId="2" xfId="0" applyBorder="1" applyProtection="1"/>
    <xf numFmtId="0" fontId="0" fillId="4" borderId="49" xfId="0" applyFill="1" applyBorder="1" applyProtection="1"/>
    <xf numFmtId="0" fontId="0" fillId="0" borderId="49" xfId="0" applyBorder="1" applyProtection="1"/>
    <xf numFmtId="0" fontId="23" fillId="0" borderId="0" xfId="0" applyFont="1" applyAlignment="1" applyProtection="1">
      <alignment horizontal="right"/>
    </xf>
    <xf numFmtId="0" fontId="0" fillId="0" borderId="0" xfId="0" applyFill="1" applyBorder="1" applyProtection="1"/>
    <xf numFmtId="164" fontId="10" fillId="0" borderId="0" xfId="0" applyNumberFormat="1" applyFont="1" applyBorder="1" applyAlignment="1" applyProtection="1">
      <alignment horizontal="center"/>
    </xf>
    <xf numFmtId="0" fontId="10" fillId="0" borderId="0" xfId="0" applyFont="1" applyBorder="1" applyAlignment="1" applyProtection="1">
      <alignment horizontal="center"/>
    </xf>
    <xf numFmtId="164" fontId="10" fillId="0" borderId="0" xfId="0" applyNumberFormat="1" applyFont="1" applyFill="1" applyBorder="1" applyAlignment="1" applyProtection="1">
      <alignment horizontal="center"/>
    </xf>
    <xf numFmtId="0" fontId="0" fillId="0" borderId="0" xfId="0" applyFill="1" applyProtection="1"/>
    <xf numFmtId="0" fontId="0" fillId="0" borderId="0" xfId="0" applyFill="1" applyBorder="1" applyAlignment="1" applyProtection="1">
      <alignment vertical="top"/>
    </xf>
    <xf numFmtId="0" fontId="0" fillId="0" borderId="0" xfId="0" applyFill="1" applyBorder="1" applyAlignment="1">
      <alignment vertical="top"/>
    </xf>
    <xf numFmtId="0" fontId="3" fillId="0" borderId="35" xfId="0" applyFont="1" applyBorder="1" applyAlignment="1" applyProtection="1">
      <alignment horizontal="center" vertical="center"/>
    </xf>
    <xf numFmtId="0" fontId="6" fillId="0" borderId="0" xfId="0" applyFont="1" applyBorder="1" applyAlignment="1" applyProtection="1">
      <alignment horizontal="justify" vertical="top" wrapText="1"/>
    </xf>
    <xf numFmtId="0" fontId="0" fillId="0" borderId="39" xfId="0" applyFill="1" applyBorder="1" applyAlignment="1">
      <alignment vertical="top"/>
    </xf>
    <xf numFmtId="0" fontId="6" fillId="0" borderId="39" xfId="0" applyFont="1" applyBorder="1" applyAlignment="1" applyProtection="1">
      <alignment horizontal="justify" vertical="top" wrapText="1"/>
    </xf>
    <xf numFmtId="164" fontId="4" fillId="0" borderId="2" xfId="0" applyNumberFormat="1" applyFont="1" applyBorder="1" applyProtection="1"/>
    <xf numFmtId="0" fontId="10" fillId="0" borderId="0" xfId="0" applyFont="1" applyBorder="1" applyAlignment="1" applyProtection="1">
      <alignment horizontal="center" vertical="center"/>
    </xf>
    <xf numFmtId="0" fontId="3" fillId="0" borderId="0" xfId="0" applyFont="1" applyBorder="1" applyProtection="1"/>
    <xf numFmtId="0" fontId="3" fillId="0" borderId="17" xfId="0" applyFont="1" applyBorder="1" applyProtection="1"/>
    <xf numFmtId="0" fontId="0" fillId="0" borderId="16" xfId="0" applyBorder="1" applyAlignment="1">
      <alignment horizontal="center" vertical="center"/>
    </xf>
    <xf numFmtId="0" fontId="3" fillId="0" borderId="16" xfId="0" applyFont="1" applyBorder="1" applyProtection="1"/>
    <xf numFmtId="0" fontId="3" fillId="0" borderId="17" xfId="0" applyFont="1" applyFill="1" applyBorder="1" applyAlignment="1" applyProtection="1">
      <alignment horizontal="center"/>
    </xf>
    <xf numFmtId="0" fontId="3" fillId="0" borderId="0" xfId="0" applyFont="1" applyFill="1" applyBorder="1" applyAlignment="1" applyProtection="1">
      <alignment horizontal="center"/>
    </xf>
    <xf numFmtId="0" fontId="3" fillId="0" borderId="16" xfId="0" applyFont="1" applyFill="1" applyBorder="1" applyAlignment="1" applyProtection="1">
      <alignment horizontal="center"/>
    </xf>
    <xf numFmtId="0" fontId="0" fillId="9" borderId="2" xfId="0" applyFill="1" applyBorder="1" applyAlignment="1" applyProtection="1">
      <alignment horizontal="center" textRotation="90"/>
    </xf>
    <xf numFmtId="0" fontId="0" fillId="9" borderId="47" xfId="0" applyFill="1" applyBorder="1" applyAlignment="1">
      <alignment horizontal="center" textRotation="90"/>
    </xf>
    <xf numFmtId="0" fontId="25" fillId="7" borderId="6" xfId="0" applyFont="1" applyFill="1" applyBorder="1" applyAlignment="1" applyProtection="1">
      <alignment horizontal="right"/>
    </xf>
    <xf numFmtId="0" fontId="25" fillId="7" borderId="4" xfId="0" applyFont="1" applyFill="1" applyBorder="1" applyAlignment="1" applyProtection="1">
      <alignment horizontal="right"/>
    </xf>
    <xf numFmtId="0" fontId="25" fillId="7" borderId="5" xfId="0" applyFont="1" applyFill="1" applyBorder="1" applyAlignment="1" applyProtection="1">
      <alignment horizontal="right"/>
    </xf>
    <xf numFmtId="0" fontId="4" fillId="2" borderId="53" xfId="0" applyFont="1" applyFill="1" applyBorder="1" applyAlignment="1" applyProtection="1">
      <alignment horizontal="center"/>
    </xf>
    <xf numFmtId="0" fontId="7" fillId="0" borderId="2" xfId="0" applyFont="1" applyBorder="1" applyProtection="1"/>
    <xf numFmtId="0" fontId="0" fillId="3" borderId="37" xfId="0" applyFill="1" applyBorder="1" applyAlignment="1" applyProtection="1">
      <alignment horizontal="center" vertical="center" textRotation="90"/>
    </xf>
    <xf numFmtId="0" fontId="0" fillId="3" borderId="3" xfId="0" applyFill="1" applyBorder="1" applyAlignment="1" applyProtection="1">
      <alignment horizontal="center" vertical="center" textRotation="90"/>
    </xf>
    <xf numFmtId="164" fontId="4" fillId="0" borderId="52" xfId="0" applyNumberFormat="1" applyFont="1" applyBorder="1" applyProtection="1"/>
    <xf numFmtId="0" fontId="0" fillId="4" borderId="54" xfId="0" applyFont="1" applyFill="1" applyBorder="1" applyProtection="1"/>
    <xf numFmtId="0" fontId="7" fillId="8" borderId="54" xfId="0" applyFont="1" applyFill="1" applyBorder="1" applyProtection="1">
      <protection locked="0"/>
    </xf>
    <xf numFmtId="0" fontId="0" fillId="0" borderId="54" xfId="0" applyBorder="1" applyProtection="1"/>
    <xf numFmtId="10" fontId="0" fillId="0" borderId="1" xfId="0" applyNumberFormat="1" applyBorder="1" applyAlignment="1" applyProtection="1">
      <alignment horizontal="center" vertical="center"/>
    </xf>
    <xf numFmtId="10" fontId="0" fillId="0" borderId="44" xfId="0" applyNumberFormat="1" applyBorder="1" applyAlignment="1" applyProtection="1">
      <alignment horizontal="center"/>
    </xf>
    <xf numFmtId="0" fontId="24" fillId="0" borderId="0" xfId="0" applyFont="1" applyBorder="1" applyAlignment="1">
      <alignment horizontal="center"/>
    </xf>
    <xf numFmtId="0" fontId="24" fillId="0" borderId="0" xfId="0" applyFont="1" applyAlignment="1">
      <alignment horizontal="center"/>
    </xf>
    <xf numFmtId="0" fontId="0" fillId="4" borderId="0" xfId="0" applyFill="1" applyBorder="1" applyAlignment="1">
      <alignment vertical="center"/>
    </xf>
    <xf numFmtId="0" fontId="24" fillId="0" borderId="0" xfId="0" applyFont="1" applyBorder="1" applyAlignment="1">
      <alignment vertical="top"/>
    </xf>
    <xf numFmtId="0" fontId="26" fillId="0" borderId="0" xfId="0" applyFont="1" applyFill="1" applyBorder="1" applyAlignment="1">
      <alignment horizontal="left" vertical="top" wrapText="1"/>
    </xf>
    <xf numFmtId="0" fontId="33" fillId="0" borderId="0" xfId="6"/>
    <xf numFmtId="0" fontId="31" fillId="0" borderId="56" xfId="4"/>
    <xf numFmtId="0" fontId="23" fillId="0" borderId="0" xfId="0" applyFont="1"/>
    <xf numFmtId="0" fontId="34" fillId="11" borderId="57" xfId="5" applyFont="1" applyProtection="1">
      <protection locked="0"/>
    </xf>
    <xf numFmtId="0" fontId="32" fillId="11" borderId="57" xfId="5" applyAlignment="1" applyProtection="1">
      <alignment horizontal="center"/>
      <protection locked="0"/>
    </xf>
    <xf numFmtId="0" fontId="23" fillId="0" borderId="0" xfId="0" applyFont="1" applyAlignment="1" applyProtection="1">
      <alignment horizontal="center"/>
    </xf>
    <xf numFmtId="0" fontId="0" fillId="10" borderId="7" xfId="0" applyFill="1" applyBorder="1" applyAlignment="1">
      <alignment horizontal="center" vertical="center" textRotation="90"/>
    </xf>
    <xf numFmtId="0" fontId="30" fillId="0" borderId="0" xfId="3" applyAlignment="1">
      <alignment horizontal="center"/>
    </xf>
    <xf numFmtId="0" fontId="0" fillId="0" borderId="0" xfId="0" applyAlignment="1">
      <alignment vertical="center"/>
    </xf>
    <xf numFmtId="0" fontId="7" fillId="0" borderId="0" xfId="0" applyFont="1" applyAlignment="1">
      <alignment vertical="center"/>
    </xf>
    <xf numFmtId="0" fontId="5" fillId="0" borderId="0" xfId="0" applyFont="1"/>
    <xf numFmtId="0" fontId="36" fillId="0" borderId="0" xfId="0" applyFont="1"/>
    <xf numFmtId="0" fontId="36" fillId="12" borderId="0" xfId="0" applyFont="1" applyFill="1"/>
    <xf numFmtId="9" fontId="36" fillId="12" borderId="0" xfId="2" applyFont="1" applyFill="1" applyAlignment="1">
      <alignment horizontal="left"/>
    </xf>
    <xf numFmtId="9" fontId="36" fillId="0" borderId="0" xfId="2" applyFont="1" applyFill="1" applyAlignment="1">
      <alignment horizontal="left"/>
    </xf>
    <xf numFmtId="0" fontId="23" fillId="0" borderId="0" xfId="0" applyFont="1" applyFill="1" applyProtection="1"/>
    <xf numFmtId="0" fontId="23" fillId="0" borderId="0" xfId="0" applyFont="1" applyFill="1" applyAlignment="1" applyProtection="1">
      <alignment horizontal="center"/>
    </xf>
    <xf numFmtId="9" fontId="23" fillId="0" borderId="0" xfId="2" applyFont="1" applyFill="1" applyProtection="1"/>
    <xf numFmtId="9" fontId="23" fillId="0" borderId="0" xfId="0" applyNumberFormat="1" applyFont="1" applyFill="1" applyAlignment="1" applyProtection="1"/>
    <xf numFmtId="9" fontId="23" fillId="0" borderId="0" xfId="2" applyFont="1" applyFill="1" applyAlignment="1" applyProtection="1">
      <alignment horizontal="center"/>
    </xf>
    <xf numFmtId="1" fontId="23" fillId="0" borderId="0" xfId="2" applyNumberFormat="1" applyFont="1" applyFill="1" applyAlignment="1" applyProtection="1">
      <alignment horizontal="center"/>
    </xf>
    <xf numFmtId="0" fontId="30" fillId="0" borderId="0" xfId="3" applyAlignment="1">
      <alignment vertical="center"/>
    </xf>
    <xf numFmtId="9" fontId="23" fillId="0" borderId="0" xfId="0" applyNumberFormat="1" applyFont="1"/>
    <xf numFmtId="0" fontId="23" fillId="0" borderId="0" xfId="0" applyFont="1" applyAlignment="1">
      <alignment vertical="center"/>
    </xf>
    <xf numFmtId="0" fontId="37" fillId="0" borderId="0" xfId="0" applyFont="1"/>
    <xf numFmtId="0" fontId="38" fillId="0" borderId="0" xfId="0" applyFont="1"/>
    <xf numFmtId="0" fontId="0" fillId="0" borderId="0" xfId="0" applyAlignment="1"/>
    <xf numFmtId="17" fontId="2" fillId="0" borderId="0" xfId="0" applyNumberFormat="1" applyFont="1" applyBorder="1" applyAlignment="1"/>
    <xf numFmtId="0" fontId="2" fillId="0" borderId="0" xfId="0" applyFont="1" applyBorder="1" applyAlignment="1"/>
    <xf numFmtId="0" fontId="0" fillId="0" borderId="22" xfId="0" applyBorder="1" applyAlignment="1"/>
    <xf numFmtId="0" fontId="3" fillId="0" borderId="0" xfId="0" applyFont="1" applyAlignment="1">
      <alignment vertical="center"/>
    </xf>
    <xf numFmtId="0" fontId="0" fillId="0" borderId="0" xfId="0" applyFont="1" applyAlignment="1">
      <alignment vertical="center"/>
    </xf>
    <xf numFmtId="17" fontId="2" fillId="0" borderId="0" xfId="0" applyNumberFormat="1" applyFont="1" applyBorder="1" applyAlignment="1"/>
    <xf numFmtId="0" fontId="2" fillId="0" borderId="0" xfId="0" applyFont="1" applyBorder="1" applyAlignment="1"/>
    <xf numFmtId="0" fontId="0" fillId="0" borderId="0" xfId="0" applyAlignment="1"/>
    <xf numFmtId="0" fontId="0" fillId="0" borderId="22" xfId="0" applyBorder="1" applyAlignment="1"/>
    <xf numFmtId="0" fontId="13" fillId="5" borderId="26" xfId="0" applyFont="1" applyFill="1" applyBorder="1" applyAlignment="1">
      <alignment horizontal="center" vertical="top"/>
    </xf>
    <xf numFmtId="0" fontId="14" fillId="5" borderId="27" xfId="0" applyFont="1" applyFill="1" applyBorder="1" applyAlignment="1">
      <alignment horizontal="center" vertical="top"/>
    </xf>
    <xf numFmtId="0" fontId="26" fillId="5" borderId="0" xfId="0" applyFont="1" applyFill="1" applyBorder="1" applyAlignment="1">
      <alignment vertical="center" wrapText="1"/>
    </xf>
    <xf numFmtId="0" fontId="1" fillId="5" borderId="0" xfId="0" applyFont="1" applyFill="1" applyBorder="1" applyAlignment="1">
      <alignment vertical="center"/>
    </xf>
    <xf numFmtId="17" fontId="28" fillId="5" borderId="0" xfId="0" applyNumberFormat="1" applyFont="1" applyFill="1" applyBorder="1" applyAlignment="1">
      <alignment vertical="center" wrapText="1"/>
    </xf>
    <xf numFmtId="0" fontId="28" fillId="5" borderId="0" xfId="0" applyFont="1" applyFill="1" applyBorder="1" applyAlignment="1">
      <alignment vertical="center" wrapText="1"/>
    </xf>
    <xf numFmtId="17" fontId="26" fillId="5" borderId="0" xfId="0" applyNumberFormat="1" applyFont="1" applyFill="1" applyBorder="1" applyAlignment="1">
      <alignment vertical="center" wrapText="1"/>
    </xf>
    <xf numFmtId="0" fontId="1" fillId="5" borderId="0" xfId="0" applyFont="1" applyFill="1" applyBorder="1" applyAlignment="1">
      <alignment vertical="center" wrapText="1"/>
    </xf>
    <xf numFmtId="0" fontId="24" fillId="0" borderId="0" xfId="0" applyFont="1" applyBorder="1" applyAlignment="1">
      <alignment horizontal="center"/>
    </xf>
    <xf numFmtId="0" fontId="24" fillId="0" borderId="0" xfId="0" applyFont="1" applyAlignment="1">
      <alignment horizontal="center"/>
    </xf>
    <xf numFmtId="0" fontId="26" fillId="5" borderId="0" xfId="0" applyFont="1" applyFill="1" applyBorder="1" applyAlignment="1">
      <alignment horizontal="left" vertical="top" wrapText="1"/>
    </xf>
    <xf numFmtId="17" fontId="2" fillId="0" borderId="0" xfId="0" applyNumberFormat="1" applyFont="1" applyBorder="1" applyAlignment="1">
      <alignment vertical="top" wrapText="1"/>
    </xf>
    <xf numFmtId="0" fontId="2" fillId="0" borderId="0" xfId="0" applyFont="1" applyBorder="1" applyAlignment="1">
      <alignment vertical="top" wrapText="1"/>
    </xf>
    <xf numFmtId="0" fontId="0" fillId="0" borderId="0" xfId="0" applyAlignment="1">
      <alignment vertical="top" wrapText="1"/>
    </xf>
    <xf numFmtId="0" fontId="0" fillId="0" borderId="22" xfId="0" applyBorder="1" applyAlignment="1">
      <alignment vertical="top" wrapText="1"/>
    </xf>
    <xf numFmtId="17" fontId="1" fillId="5" borderId="0" xfId="0" applyNumberFormat="1" applyFont="1" applyFill="1" applyBorder="1" applyAlignment="1">
      <alignment horizontal="left" wrapText="1"/>
    </xf>
    <xf numFmtId="17" fontId="1" fillId="5" borderId="0" xfId="0" applyNumberFormat="1" applyFont="1" applyFill="1" applyBorder="1" applyAlignment="1">
      <alignment horizontal="left" vertical="top" wrapText="1"/>
    </xf>
    <xf numFmtId="49" fontId="11" fillId="0" borderId="0" xfId="0" applyNumberFormat="1" applyFont="1" applyBorder="1" applyAlignment="1">
      <alignment horizontal="center"/>
    </xf>
    <xf numFmtId="0" fontId="16" fillId="0" borderId="0" xfId="0" applyFont="1" applyAlignment="1"/>
    <xf numFmtId="0" fontId="26" fillId="5" borderId="0" xfId="0" applyFont="1" applyFill="1" applyBorder="1" applyAlignment="1">
      <alignment horizontal="center" vertical="top" wrapText="1"/>
    </xf>
    <xf numFmtId="0" fontId="26" fillId="0" borderId="0" xfId="0" applyFont="1" applyFill="1" applyBorder="1" applyAlignment="1">
      <alignment horizontal="left" vertical="center" wrapText="1"/>
    </xf>
    <xf numFmtId="0" fontId="26" fillId="5" borderId="0" xfId="0" applyFont="1" applyFill="1" applyBorder="1" applyAlignment="1">
      <alignment horizontal="left" vertical="center" wrapText="1"/>
    </xf>
    <xf numFmtId="0" fontId="1" fillId="5" borderId="0" xfId="0" applyFont="1" applyFill="1" applyBorder="1" applyAlignment="1">
      <alignment horizontal="left" vertical="center" wrapText="1"/>
    </xf>
    <xf numFmtId="0" fontId="1" fillId="6" borderId="12" xfId="0" applyFont="1" applyFill="1" applyBorder="1" applyAlignment="1" applyProtection="1">
      <alignment horizontal="right"/>
    </xf>
    <xf numFmtId="0" fontId="0" fillId="6" borderId="13" xfId="0" applyFill="1" applyBorder="1" applyAlignment="1" applyProtection="1">
      <alignment horizontal="right"/>
    </xf>
    <xf numFmtId="0" fontId="17" fillId="0" borderId="11" xfId="0" applyFont="1" applyBorder="1" applyAlignment="1" applyProtection="1">
      <protection locked="0"/>
    </xf>
    <xf numFmtId="0" fontId="17" fillId="0" borderId="8" xfId="0" applyFont="1" applyBorder="1" applyAlignment="1" applyProtection="1">
      <protection locked="0"/>
    </xf>
    <xf numFmtId="0" fontId="17" fillId="0" borderId="9" xfId="0" applyFont="1" applyBorder="1" applyAlignment="1" applyProtection="1">
      <protection locked="0"/>
    </xf>
    <xf numFmtId="0" fontId="17" fillId="0" borderId="10" xfId="0" applyFont="1" applyBorder="1" applyAlignment="1" applyProtection="1">
      <protection locked="0"/>
    </xf>
    <xf numFmtId="0" fontId="0" fillId="0" borderId="1" xfId="0" applyBorder="1" applyAlignment="1">
      <alignment horizontal="center" vertical="center" wrapText="1"/>
    </xf>
    <xf numFmtId="0" fontId="3" fillId="4" borderId="2" xfId="0" applyFont="1" applyFill="1" applyBorder="1" applyAlignment="1" applyProtection="1">
      <alignment horizontal="center" vertical="center" wrapText="1"/>
    </xf>
    <xf numFmtId="0" fontId="0" fillId="0" borderId="3" xfId="0" applyBorder="1" applyAlignment="1">
      <alignment horizontal="center" vertical="center" wrapText="1"/>
    </xf>
    <xf numFmtId="0" fontId="3" fillId="0" borderId="2" xfId="0" applyFont="1" applyBorder="1" applyAlignment="1" applyProtection="1">
      <alignment horizontal="center" vertical="center" wrapText="1"/>
    </xf>
    <xf numFmtId="0" fontId="0" fillId="0" borderId="7" xfId="0" applyBorder="1" applyAlignment="1">
      <alignment horizontal="center" vertical="center" wrapText="1"/>
    </xf>
    <xf numFmtId="0" fontId="10" fillId="0" borderId="15" xfId="0" applyFont="1" applyBorder="1" applyAlignment="1" applyProtection="1">
      <alignment horizontal="center" wrapText="1"/>
    </xf>
    <xf numFmtId="0" fontId="10" fillId="0" borderId="16" xfId="0" applyFont="1" applyBorder="1" applyAlignment="1" applyProtection="1">
      <alignment horizontal="center" wrapText="1"/>
    </xf>
    <xf numFmtId="0" fontId="4" fillId="0" borderId="36" xfId="0" applyFont="1" applyBorder="1" applyAlignment="1" applyProtection="1">
      <alignment horizontal="justify" vertical="justify" wrapText="1"/>
    </xf>
    <xf numFmtId="0" fontId="6" fillId="0" borderId="34" xfId="0" applyFont="1" applyBorder="1" applyAlignment="1" applyProtection="1">
      <alignment horizontal="justify" vertical="justify" wrapText="1"/>
    </xf>
    <xf numFmtId="0" fontId="6" fillId="0" borderId="35" xfId="0" applyFont="1" applyBorder="1" applyAlignment="1" applyProtection="1">
      <alignment horizontal="justify" vertical="justify" wrapText="1"/>
    </xf>
    <xf numFmtId="0" fontId="19" fillId="0" borderId="40" xfId="0" applyFont="1" applyBorder="1" applyAlignment="1" applyProtection="1">
      <alignment horizontal="center" vertical="center" wrapText="1"/>
    </xf>
    <xf numFmtId="0" fontId="19" fillId="0" borderId="17" xfId="0" applyFont="1" applyBorder="1" applyAlignment="1">
      <alignment horizontal="center" vertical="center"/>
    </xf>
    <xf numFmtId="0" fontId="19" fillId="0" borderId="38" xfId="0" applyFont="1" applyBorder="1" applyAlignment="1">
      <alignment horizontal="center" vertical="center"/>
    </xf>
    <xf numFmtId="0" fontId="0" fillId="9" borderId="2" xfId="0" applyFill="1" applyBorder="1" applyAlignment="1" applyProtection="1">
      <alignment horizontal="center" textRotation="90"/>
    </xf>
    <xf numFmtId="0" fontId="0" fillId="9" borderId="47" xfId="0" applyFill="1" applyBorder="1" applyAlignment="1">
      <alignment horizontal="center" textRotation="90"/>
    </xf>
    <xf numFmtId="0" fontId="0" fillId="3" borderId="7" xfId="0" applyFill="1" applyBorder="1" applyAlignment="1" applyProtection="1">
      <alignment horizontal="center" vertical="center" textRotation="90"/>
    </xf>
    <xf numFmtId="0" fontId="0" fillId="0" borderId="3" xfId="0" applyBorder="1" applyAlignment="1">
      <alignment horizontal="center" vertical="center" textRotation="90"/>
    </xf>
    <xf numFmtId="0" fontId="17" fillId="7" borderId="11" xfId="0" applyFont="1" applyFill="1" applyBorder="1" applyAlignment="1" applyProtection="1"/>
    <xf numFmtId="0" fontId="7" fillId="0" borderId="11" xfId="0" applyFont="1" applyBorder="1" applyAlignment="1"/>
    <xf numFmtId="0" fontId="7" fillId="0" borderId="8" xfId="0" applyFont="1" applyBorder="1" applyAlignment="1"/>
    <xf numFmtId="0" fontId="17" fillId="7" borderId="0" xfId="0" applyFont="1" applyFill="1" applyBorder="1" applyAlignment="1" applyProtection="1"/>
    <xf numFmtId="0" fontId="17" fillId="7" borderId="9" xfId="0" applyFont="1" applyFill="1" applyBorder="1" applyAlignment="1" applyProtection="1"/>
    <xf numFmtId="0" fontId="7" fillId="0" borderId="0" xfId="0" applyFont="1" applyBorder="1" applyAlignment="1"/>
    <xf numFmtId="0" fontId="7" fillId="0" borderId="9" xfId="0" applyFont="1" applyBorder="1" applyAlignment="1"/>
    <xf numFmtId="0" fontId="17" fillId="7" borderId="50" xfId="0" applyFont="1" applyFill="1" applyBorder="1" applyAlignment="1" applyProtection="1"/>
    <xf numFmtId="0" fontId="7" fillId="0" borderId="50" xfId="0" applyFont="1" applyBorder="1" applyAlignment="1"/>
    <xf numFmtId="0" fontId="7" fillId="0" borderId="10" xfId="0" applyFont="1" applyBorder="1" applyAlignment="1"/>
    <xf numFmtId="0" fontId="19" fillId="0" borderId="41" xfId="0" applyFont="1" applyBorder="1" applyAlignment="1" applyProtection="1">
      <alignment horizontal="center" vertical="center" wrapText="1"/>
    </xf>
    <xf numFmtId="0" fontId="19" fillId="0" borderId="16" xfId="0" applyFont="1" applyBorder="1" applyAlignment="1">
      <alignment horizontal="center" vertical="center"/>
    </xf>
    <xf numFmtId="0" fontId="19" fillId="0" borderId="37" xfId="0" applyFont="1" applyBorder="1" applyAlignment="1">
      <alignment horizontal="center" vertical="center"/>
    </xf>
    <xf numFmtId="0" fontId="20" fillId="0" borderId="42" xfId="0" applyFont="1" applyBorder="1" applyAlignment="1" applyProtection="1">
      <alignment horizontal="center" vertical="center" textRotation="90" wrapText="1"/>
    </xf>
    <xf numFmtId="0" fontId="21" fillId="0" borderId="45" xfId="0" applyFont="1" applyBorder="1" applyAlignment="1">
      <alignment horizontal="center" vertical="center" textRotation="90" wrapText="1"/>
    </xf>
    <xf numFmtId="0" fontId="21" fillId="0" borderId="51" xfId="0" applyFont="1" applyBorder="1" applyAlignment="1">
      <alignment horizontal="center" vertical="center" textRotation="90" wrapText="1"/>
    </xf>
    <xf numFmtId="0" fontId="0" fillId="0" borderId="1" xfId="0" applyBorder="1" applyAlignment="1">
      <alignment horizontal="right" vertical="center"/>
    </xf>
    <xf numFmtId="0" fontId="10" fillId="0" borderId="40" xfId="0" applyFont="1" applyBorder="1" applyAlignment="1" applyProtection="1">
      <alignment horizontal="center" vertical="center"/>
    </xf>
    <xf numFmtId="0" fontId="10" fillId="0" borderId="38" xfId="0" applyFont="1" applyBorder="1" applyAlignment="1" applyProtection="1">
      <alignment horizontal="center" vertical="center"/>
    </xf>
    <xf numFmtId="0" fontId="10" fillId="0" borderId="41" xfId="0" applyFont="1" applyBorder="1" applyAlignment="1" applyProtection="1">
      <alignment horizontal="center" vertical="center"/>
    </xf>
    <xf numFmtId="0" fontId="10" fillId="0" borderId="39" xfId="0" applyFont="1" applyBorder="1" applyAlignment="1" applyProtection="1">
      <alignment horizontal="center" vertical="center"/>
    </xf>
    <xf numFmtId="0" fontId="10" fillId="0" borderId="15" xfId="0" applyFont="1" applyBorder="1" applyAlignment="1" applyProtection="1">
      <alignment horizontal="center" vertical="center"/>
    </xf>
    <xf numFmtId="0" fontId="10" fillId="0" borderId="37" xfId="0" applyFont="1" applyBorder="1" applyAlignment="1" applyProtection="1">
      <alignment horizontal="center" vertical="center"/>
    </xf>
    <xf numFmtId="0" fontId="10" fillId="0" borderId="0" xfId="0" applyFont="1" applyBorder="1" applyAlignment="1" applyProtection="1">
      <alignment horizontal="center" vertical="top" wrapText="1"/>
    </xf>
    <xf numFmtId="0" fontId="0" fillId="9" borderId="2" xfId="0" applyFill="1" applyBorder="1" applyAlignment="1" applyProtection="1">
      <alignment textRotation="90"/>
    </xf>
    <xf numFmtId="0" fontId="0" fillId="9" borderId="47" xfId="0" applyFill="1" applyBorder="1" applyAlignment="1">
      <alignment textRotation="90"/>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1" xfId="0" applyFont="1" applyFill="1" applyBorder="1" applyAlignment="1" applyProtection="1">
      <alignment horizontal="center" vertical="center" wrapText="1"/>
    </xf>
    <xf numFmtId="0" fontId="0" fillId="4" borderId="1" xfId="0" applyFill="1" applyBorder="1" applyAlignment="1">
      <alignment horizontal="center" vertical="center" wrapText="1"/>
    </xf>
    <xf numFmtId="0" fontId="0" fillId="9" borderId="2" xfId="0" applyFill="1" applyBorder="1" applyAlignment="1">
      <alignment horizontal="center" textRotation="90"/>
    </xf>
    <xf numFmtId="0" fontId="22" fillId="0" borderId="2" xfId="0" applyFont="1" applyBorder="1" applyAlignment="1" applyProtection="1">
      <alignment horizontal="center" vertical="center" textRotation="90" wrapText="1"/>
    </xf>
    <xf numFmtId="0" fontId="22" fillId="0" borderId="7" xfId="0" applyFont="1" applyBorder="1" applyAlignment="1" applyProtection="1">
      <alignment horizontal="center" vertical="center" textRotation="90" wrapText="1"/>
    </xf>
    <xf numFmtId="0" fontId="22" fillId="0" borderId="3" xfId="0" applyFont="1" applyBorder="1" applyAlignment="1" applyProtection="1">
      <alignment horizontal="center" vertical="center" textRotation="90" wrapText="1"/>
    </xf>
    <xf numFmtId="0" fontId="3" fillId="4" borderId="7" xfId="0" applyFont="1" applyFill="1" applyBorder="1" applyAlignment="1" applyProtection="1">
      <alignment horizontal="center" vertical="center" wrapText="1"/>
    </xf>
    <xf numFmtId="0" fontId="3" fillId="4" borderId="3" xfId="0" applyFont="1" applyFill="1" applyBorder="1" applyAlignment="1" applyProtection="1">
      <alignment horizontal="center" vertical="center" wrapText="1"/>
    </xf>
    <xf numFmtId="0" fontId="3" fillId="4" borderId="55" xfId="0" applyFont="1" applyFill="1" applyBorder="1" applyAlignment="1" applyProtection="1">
      <alignment horizontal="center" vertical="center" wrapText="1"/>
    </xf>
    <xf numFmtId="0" fontId="30" fillId="0" borderId="0" xfId="3" applyAlignment="1">
      <alignment horizontal="center"/>
    </xf>
    <xf numFmtId="0" fontId="35" fillId="11" borderId="57" xfId="5" applyFont="1" applyAlignment="1" applyProtection="1">
      <alignment vertical="center"/>
      <protection locked="0"/>
    </xf>
    <xf numFmtId="0" fontId="7" fillId="0" borderId="21" xfId="0" applyFont="1" applyBorder="1"/>
    <xf numFmtId="0" fontId="7" fillId="0" borderId="0" xfId="0" applyFont="1" applyAlignment="1"/>
    <xf numFmtId="0" fontId="7" fillId="0" borderId="22" xfId="0" applyFont="1" applyBorder="1" applyAlignment="1"/>
    <xf numFmtId="17" fontId="1" fillId="5" borderId="0" xfId="0" applyNumberFormat="1" applyFont="1" applyFill="1" applyBorder="1" applyAlignment="1">
      <alignment horizontal="left" vertical="center" wrapText="1"/>
    </xf>
  </cellXfs>
  <cellStyles count="9">
    <cellStyle name="Entrée" xfId="5" builtinId="20"/>
    <cellStyle name="Normal" xfId="0" builtinId="0"/>
    <cellStyle name="Normal 2" xfId="1"/>
    <cellStyle name="Normal 2 2" xfId="8"/>
    <cellStyle name="Normal 3" xfId="7"/>
    <cellStyle name="Pourcentage" xfId="2" builtinId="5"/>
    <cellStyle name="Texte explicatif" xfId="6" builtinId="53"/>
    <cellStyle name="Titre" xfId="3" builtinId="15"/>
    <cellStyle name="Titre 3" xfId="4" builtinId="18"/>
  </cellStyles>
  <dxfs count="36">
    <dxf>
      <fill>
        <patternFill patternType="lightUp">
          <fgColor auto="1"/>
        </patternFill>
      </fill>
    </dxf>
    <dxf>
      <fill>
        <patternFill patternType="lightUp">
          <fgColor auto="1"/>
        </patternFill>
      </fill>
    </dxf>
    <dxf>
      <fill>
        <patternFill patternType="lightUp">
          <fgColor auto="1"/>
        </patternFill>
      </fill>
    </dxf>
    <dxf>
      <fill>
        <patternFill patternType="lightUp">
          <fgColor auto="1"/>
        </patternFill>
      </fill>
    </dxf>
    <dxf>
      <fill>
        <patternFill patternType="lightUp">
          <fgColor auto="1"/>
        </patternFill>
      </fill>
    </dxf>
    <dxf>
      <fill>
        <patternFill patternType="lightUp">
          <fgColor auto="1"/>
        </patternFill>
      </fill>
    </dxf>
    <dxf>
      <fill>
        <patternFill patternType="lightUp">
          <fgColor auto="1"/>
        </patternFill>
      </fill>
    </dxf>
    <dxf>
      <fill>
        <patternFill patternType="lightUp">
          <fgColor auto="1"/>
        </patternFill>
      </fill>
    </dxf>
    <dxf>
      <fill>
        <patternFill patternType="lightUp">
          <fgColor theme="1"/>
        </patternFill>
      </fill>
    </dxf>
    <dxf>
      <fill>
        <patternFill patternType="lightUp">
          <fgColor theme="1"/>
        </patternFill>
      </fill>
    </dxf>
    <dxf>
      <fill>
        <patternFill patternType="lightUp">
          <fgColor auto="1"/>
        </patternFill>
      </fill>
    </dxf>
    <dxf>
      <fill>
        <patternFill patternType="lightUp">
          <fgColor theme="1"/>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theme="0"/>
      </font>
      <fill>
        <patternFill>
          <bgColor theme="1"/>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theme="0"/>
      </font>
      <fill>
        <patternFill>
          <bgColor theme="1"/>
        </patternFill>
      </fill>
    </dxf>
    <dxf>
      <font>
        <color theme="0"/>
      </font>
      <fill>
        <patternFill>
          <bgColor theme="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theme="0"/>
      </font>
      <fill>
        <patternFill>
          <bgColor theme="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theme="0"/>
      </font>
      <fill>
        <patternFill>
          <bgColor theme="1"/>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theme="0"/>
      </font>
      <fill>
        <patternFill>
          <bgColor theme="1"/>
        </patternFill>
      </fill>
    </dxf>
    <dxf>
      <fill>
        <patternFill patternType="lightUp">
          <fgColor auto="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FFFF66"/>
      <color rgb="FFCCFFFF"/>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3.xml"/><Relationship Id="rId2" Type="http://schemas.microsoft.com/office/2011/relationships/chartColorStyle" Target="colors4.xml"/><Relationship Id="rId1" Type="http://schemas.microsoft.com/office/2011/relationships/chartStyle" Target="style4.xml"/></Relationships>
</file>

<file path=xl/charts/_rels/chartEx1.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Ex2.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a:t>Français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19591359729322935"/>
          <c:y val="0.10150908041938696"/>
          <c:w val="0.76190117539655366"/>
          <c:h val="0.44518047731146271"/>
        </c:manualLayout>
      </c:layout>
      <c:barChart>
        <c:barDir val="col"/>
        <c:grouping val="clustered"/>
        <c:varyColors val="0"/>
        <c:ser>
          <c:idx val="0"/>
          <c:order val="0"/>
          <c:spPr>
            <a:solidFill>
              <a:schemeClr val="accent1"/>
            </a:solidFill>
            <a:ln>
              <a:noFill/>
            </a:ln>
            <a:effectLst>
              <a:outerShdw blurRad="50800" dist="38100" dir="2700000" algn="tl"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'Bilan Elève'!$E$5:$E$18</c:f>
              <c:strCache>
                <c:ptCount val="14"/>
                <c:pt idx="0">
                  <c:v>concepts et du lexique propres à l’écrit</c:v>
                </c:pt>
                <c:pt idx="1">
                  <c:v>écrire les lettres dictées</c:v>
                </c:pt>
                <c:pt idx="2">
                  <c:v>reconnaître les lettres lues par l’enseignant</c:v>
                </c:pt>
                <c:pt idx="3">
                  <c:v>distinguer les syllabes d’un mot prononcé</c:v>
                </c:pt>
                <c:pt idx="4">
                  <c:v>segmenter un mot, repérer et localiser la place de la syllabe prononcée</c:v>
                </c:pt>
                <c:pt idx="5">
                  <c:v>identifier la syllabe commune à plusieurs mots</c:v>
                </c:pt>
                <c:pt idx="6">
                  <c:v>repérer des éléments communs dans des mots</c:v>
                </c:pt>
                <c:pt idx="7">
                  <c:v>lire des mots fréquemment rencontrés</c:v>
                </c:pt>
                <c:pt idx="8">
                  <c:v>dégager le thème d’un texte entendu</c:v>
                </c:pt>
                <c:pt idx="9">
                  <c:v>comprendre un message oral et répondre de façon pertinente</c:v>
                </c:pt>
                <c:pt idx="10">
                  <c:v>optimiser sa prise d'informations</c:v>
                </c:pt>
                <c:pt idx="11">
                  <c:v>écrire des mots</c:v>
                </c:pt>
                <c:pt idx="12">
                  <c:v>compléter des ensembles</c:v>
                </c:pt>
                <c:pt idx="13">
                  <c:v>nommer des éléments et expliciter ses stratégies</c:v>
                </c:pt>
              </c:strCache>
            </c:strRef>
          </c:cat>
          <c:val>
            <c:numRef>
              <c:f>'Bilan Elève'!$F$5:$F$18</c:f>
              <c:numCache>
                <c:formatCode>0%</c:formatCode>
                <c:ptCount val="1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numCache>
            </c:numRef>
          </c:val>
          <c:extLst>
            <c:ext xmlns:c16="http://schemas.microsoft.com/office/drawing/2014/chart" uri="{C3380CC4-5D6E-409C-BE32-E72D297353CC}">
              <c16:uniqueId val="{00000000-E1F3-40C9-A20B-3A0E2C7C55A8}"/>
            </c:ext>
          </c:extLst>
        </c:ser>
        <c:dLbls>
          <c:showLegendKey val="0"/>
          <c:showVal val="0"/>
          <c:showCatName val="0"/>
          <c:showSerName val="0"/>
          <c:showPercent val="0"/>
          <c:showBubbleSize val="0"/>
        </c:dLbls>
        <c:gapWidth val="50"/>
        <c:axId val="2115612544"/>
        <c:axId val="116683328"/>
      </c:barChart>
      <c:catAx>
        <c:axId val="2115612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16683328"/>
        <c:crosses val="autoZero"/>
        <c:auto val="1"/>
        <c:lblAlgn val="ctr"/>
        <c:lblOffset val="100"/>
        <c:noMultiLvlLbl val="0"/>
      </c:catAx>
      <c:valAx>
        <c:axId val="1166833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115612544"/>
        <c:crosses val="autoZero"/>
        <c:crossBetween val="between"/>
      </c:valAx>
      <c:spPr>
        <a:noFill/>
        <a:ln>
          <a:noFill/>
        </a:ln>
        <a:effectLst/>
      </c:spPr>
    </c:plotArea>
    <c:plotVisOnly val="1"/>
    <c:dispBlanksAs val="gap"/>
    <c:showDLblsOverMax val="0"/>
  </c:chart>
  <c:spPr>
    <a:solidFill>
      <a:schemeClr val="accent6">
        <a:lumMod val="40000"/>
        <a:lumOff val="60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a:t>Mathématiques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19591359729322935"/>
          <c:y val="0.10150908041938696"/>
          <c:w val="0.76190117539655366"/>
          <c:h val="0.44518047731146271"/>
        </c:manualLayout>
      </c:layout>
      <c:barChart>
        <c:barDir val="col"/>
        <c:grouping val="clustered"/>
        <c:varyColors val="0"/>
        <c:ser>
          <c:idx val="0"/>
          <c:order val="0"/>
          <c:spPr>
            <a:solidFill>
              <a:schemeClr val="accent1"/>
            </a:solidFill>
            <a:ln>
              <a:noFill/>
            </a:ln>
            <a:effectLst>
              <a:outerShdw blurRad="50800" dist="38100" dir="2700000" algn="tl"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'Bilan Elève'!$E$19:$E$27</c:f>
              <c:strCache>
                <c:ptCount val="9"/>
                <c:pt idx="0">
                  <c:v>Associer un nombre donné à son écriture chiffrée</c:v>
                </c:pt>
                <c:pt idx="1">
                  <c:v>Comparer des quantités (ex 2)</c:v>
                </c:pt>
                <c:pt idx="2">
                  <c:v>Comparer des quantités (ex 3)</c:v>
                </c:pt>
                <c:pt idx="3">
                  <c:v>dénombrer les quantités en associant différentes représentations du nombre</c:v>
                </c:pt>
                <c:pt idx="4">
                  <c:v>Dénombrer une quantité</c:v>
                </c:pt>
                <c:pt idx="5">
                  <c:v>Identifier les informations spatiales</c:v>
                </c:pt>
                <c:pt idx="6">
                  <c:v>Identifier le principe d’organisation d’un algorithme</c:v>
                </c:pt>
                <c:pt idx="7">
                  <c:v>Recomposer mentalement des petites quantités pour résoudre un problème</c:v>
                </c:pt>
                <c:pt idx="8">
                  <c:v>Constituer une collection</c:v>
                </c:pt>
              </c:strCache>
            </c:strRef>
          </c:cat>
          <c:val>
            <c:numRef>
              <c:f>'Bilan Elève'!$F$19:$F$27</c:f>
              <c:numCache>
                <c:formatCode>0%</c:formatCode>
                <c:ptCount val="9"/>
                <c:pt idx="0">
                  <c:v>#N/A</c:v>
                </c:pt>
                <c:pt idx="1">
                  <c:v>#N/A</c:v>
                </c:pt>
                <c:pt idx="2">
                  <c:v>#N/A</c:v>
                </c:pt>
                <c:pt idx="3">
                  <c:v>#N/A</c:v>
                </c:pt>
                <c:pt idx="4">
                  <c:v>#N/A</c:v>
                </c:pt>
                <c:pt idx="5">
                  <c:v>#N/A</c:v>
                </c:pt>
                <c:pt idx="6">
                  <c:v>#N/A</c:v>
                </c:pt>
                <c:pt idx="7">
                  <c:v>#N/A</c:v>
                </c:pt>
                <c:pt idx="8">
                  <c:v>#N/A</c:v>
                </c:pt>
              </c:numCache>
            </c:numRef>
          </c:val>
          <c:extLst>
            <c:ext xmlns:c16="http://schemas.microsoft.com/office/drawing/2014/chart" uri="{C3380CC4-5D6E-409C-BE32-E72D297353CC}">
              <c16:uniqueId val="{00000000-E1F3-40C9-A20B-3A0E2C7C55A8}"/>
            </c:ext>
          </c:extLst>
        </c:ser>
        <c:dLbls>
          <c:showLegendKey val="0"/>
          <c:showVal val="0"/>
          <c:showCatName val="0"/>
          <c:showSerName val="0"/>
          <c:showPercent val="0"/>
          <c:showBubbleSize val="0"/>
        </c:dLbls>
        <c:gapWidth val="50"/>
        <c:axId val="2115612544"/>
        <c:axId val="116683328"/>
      </c:barChart>
      <c:catAx>
        <c:axId val="2115612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16683328"/>
        <c:crosses val="autoZero"/>
        <c:auto val="1"/>
        <c:lblAlgn val="ctr"/>
        <c:lblOffset val="100"/>
        <c:noMultiLvlLbl val="0"/>
      </c:catAx>
      <c:valAx>
        <c:axId val="1166833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115612544"/>
        <c:crosses val="autoZero"/>
        <c:crossBetween val="between"/>
      </c:valAx>
      <c:spPr>
        <a:noFill/>
        <a:ln>
          <a:noFill/>
        </a:ln>
        <a:effectLst/>
      </c:spPr>
    </c:plotArea>
    <c:plotVisOnly val="1"/>
    <c:dispBlanksAs val="gap"/>
    <c:showDLblsOverMax val="0"/>
  </c:chart>
  <c:spPr>
    <a:solidFill>
      <a:srgbClr val="4F81BD">
        <a:lumMod val="20000"/>
        <a:lumOff val="80000"/>
      </a:srgb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a:t>Français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19591359729322935"/>
          <c:y val="0.10150908041938696"/>
          <c:w val="0.76190117539655366"/>
          <c:h val="0.44518047731146271"/>
        </c:manualLayout>
      </c:layout>
      <c:barChart>
        <c:barDir val="col"/>
        <c:grouping val="clustered"/>
        <c:varyColors val="0"/>
        <c:ser>
          <c:idx val="0"/>
          <c:order val="0"/>
          <c:spPr>
            <a:solidFill>
              <a:schemeClr val="accent1"/>
            </a:solidFill>
            <a:ln>
              <a:noFill/>
            </a:ln>
            <a:effectLst>
              <a:outerShdw blurRad="50800" dist="38100" dir="2700000" algn="tl"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'Bilan Classe'!$G$4:$G$17</c:f>
              <c:strCache>
                <c:ptCount val="14"/>
                <c:pt idx="0">
                  <c:v>concepts et du lexique propres à l’écrit</c:v>
                </c:pt>
                <c:pt idx="1">
                  <c:v>écrire les lettres dictées</c:v>
                </c:pt>
                <c:pt idx="2">
                  <c:v>reconnaître les lettres lues par l’enseignant</c:v>
                </c:pt>
                <c:pt idx="3">
                  <c:v>distinguer les syllabes d’un mot prononcé</c:v>
                </c:pt>
                <c:pt idx="4">
                  <c:v>segmenter un mot, repérer et localiser la place de la syllabe prononcée</c:v>
                </c:pt>
                <c:pt idx="5">
                  <c:v>identifier la syllabe commune à plusieurs mots</c:v>
                </c:pt>
                <c:pt idx="6">
                  <c:v>repérer des éléments communs dans des mots</c:v>
                </c:pt>
                <c:pt idx="7">
                  <c:v>lire des mots fréquemment rencontrés</c:v>
                </c:pt>
                <c:pt idx="8">
                  <c:v>dégager le thème d’un texte entendu</c:v>
                </c:pt>
                <c:pt idx="9">
                  <c:v>comprendre un message oral et répondre de façon pertinente</c:v>
                </c:pt>
                <c:pt idx="10">
                  <c:v>optimiser sa prise d'informations</c:v>
                </c:pt>
                <c:pt idx="11">
                  <c:v>écrire des mots</c:v>
                </c:pt>
                <c:pt idx="12">
                  <c:v>compléter des ensembles</c:v>
                </c:pt>
                <c:pt idx="13">
                  <c:v>nommer des éléments et expliciter ses stratégies</c:v>
                </c:pt>
              </c:strCache>
            </c:strRef>
          </c:cat>
          <c:val>
            <c:numRef>
              <c:f>'Bilan Classe'!$H$4:$H$17</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E1F3-40C9-A20B-3A0E2C7C55A8}"/>
            </c:ext>
          </c:extLst>
        </c:ser>
        <c:dLbls>
          <c:showLegendKey val="0"/>
          <c:showVal val="0"/>
          <c:showCatName val="0"/>
          <c:showSerName val="0"/>
          <c:showPercent val="0"/>
          <c:showBubbleSize val="0"/>
        </c:dLbls>
        <c:gapWidth val="50"/>
        <c:axId val="2115612544"/>
        <c:axId val="116683328"/>
      </c:barChart>
      <c:catAx>
        <c:axId val="2115612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16683328"/>
        <c:crosses val="autoZero"/>
        <c:auto val="1"/>
        <c:lblAlgn val="ctr"/>
        <c:lblOffset val="100"/>
        <c:noMultiLvlLbl val="0"/>
      </c:catAx>
      <c:valAx>
        <c:axId val="1166833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115612544"/>
        <c:crosses val="autoZero"/>
        <c:crossBetween val="between"/>
      </c:valAx>
      <c:spPr>
        <a:noFill/>
        <a:ln>
          <a:noFill/>
        </a:ln>
        <a:effectLst/>
      </c:spPr>
    </c:plotArea>
    <c:plotVisOnly val="1"/>
    <c:dispBlanksAs val="gap"/>
    <c:showDLblsOverMax val="0"/>
  </c:chart>
  <c:spPr>
    <a:solidFill>
      <a:srgbClr val="F79646">
        <a:lumMod val="40000"/>
        <a:lumOff val="60000"/>
      </a:srgb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a:t>Mathématiques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19591359729322935"/>
          <c:y val="0.10150908041938696"/>
          <c:w val="0.76190117539655366"/>
          <c:h val="0.44518047731146271"/>
        </c:manualLayout>
      </c:layout>
      <c:barChart>
        <c:barDir val="col"/>
        <c:grouping val="clustered"/>
        <c:varyColors val="0"/>
        <c:ser>
          <c:idx val="0"/>
          <c:order val="0"/>
          <c:spPr>
            <a:solidFill>
              <a:schemeClr val="accent1"/>
            </a:solidFill>
            <a:ln>
              <a:noFill/>
            </a:ln>
            <a:effectLst>
              <a:outerShdw blurRad="50800" dist="38100" dir="2700000" algn="tl"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'Bilan Classe'!$G$18:$G$26</c:f>
              <c:strCache>
                <c:ptCount val="9"/>
                <c:pt idx="0">
                  <c:v>Associer un nombre donné à son écriture chiffrée</c:v>
                </c:pt>
                <c:pt idx="1">
                  <c:v>Comparer des quantités (ex 2)</c:v>
                </c:pt>
                <c:pt idx="2">
                  <c:v>Comparer des quantités (ex 3)</c:v>
                </c:pt>
                <c:pt idx="3">
                  <c:v>dénombrer les quantités en associant différentes représentations du nombre</c:v>
                </c:pt>
                <c:pt idx="4">
                  <c:v>Dénombrer une quantité</c:v>
                </c:pt>
                <c:pt idx="5">
                  <c:v>Identifier les informations spatiales</c:v>
                </c:pt>
                <c:pt idx="6">
                  <c:v>Identifier le principe d’organisation d’un algorithme</c:v>
                </c:pt>
                <c:pt idx="7">
                  <c:v>Recomposer mentalement des petites quantités pour résoudre un problème</c:v>
                </c:pt>
                <c:pt idx="8">
                  <c:v>Constituer une collection</c:v>
                </c:pt>
              </c:strCache>
            </c:strRef>
          </c:cat>
          <c:val>
            <c:numRef>
              <c:f>'Bilan Classe'!$H$18:$H$26</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125B-42CF-9607-EFDE1FD6FAE9}"/>
            </c:ext>
          </c:extLst>
        </c:ser>
        <c:dLbls>
          <c:showLegendKey val="0"/>
          <c:showVal val="0"/>
          <c:showCatName val="0"/>
          <c:showSerName val="0"/>
          <c:showPercent val="0"/>
          <c:showBubbleSize val="0"/>
        </c:dLbls>
        <c:gapWidth val="50"/>
        <c:axId val="2115612544"/>
        <c:axId val="116683328"/>
      </c:barChart>
      <c:catAx>
        <c:axId val="2115612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16683328"/>
        <c:crosses val="autoZero"/>
        <c:auto val="1"/>
        <c:lblAlgn val="ctr"/>
        <c:lblOffset val="100"/>
        <c:noMultiLvlLbl val="0"/>
      </c:catAx>
      <c:valAx>
        <c:axId val="1166833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115612544"/>
        <c:crosses val="autoZero"/>
        <c:crossBetween val="between"/>
      </c:valAx>
      <c:spPr>
        <a:noFill/>
        <a:ln>
          <a:noFill/>
        </a:ln>
        <a:effectLst/>
      </c:spPr>
    </c:plotArea>
    <c:plotVisOnly val="1"/>
    <c:dispBlanksAs val="gap"/>
    <c:showDLblsOverMax val="0"/>
  </c:chart>
  <c:spPr>
    <a:solidFill>
      <a:srgbClr val="4BACC6">
        <a:lumMod val="20000"/>
        <a:lumOff val="80000"/>
      </a:srgb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_xlchart.v1.2</cx:f>
      </cx:numDim>
    </cx:data>
  </cx:chartData>
  <cx:chart>
    <cx:title pos="t" align="ctr" overlay="0">
      <cx:tx>
        <cx:txData>
          <cx:v>Français : groupes de besoin</cx:v>
        </cx:txData>
      </cx:tx>
      <cx:txPr>
        <a:bodyPr spcFirstLastPara="1" vertOverflow="ellipsis" horzOverflow="overflow" wrap="square" lIns="0" tIns="0" rIns="0" bIns="0" anchor="ctr" anchorCtr="1"/>
        <a:lstStyle/>
        <a:p>
          <a:pPr algn="ctr" rtl="0">
            <a:defRPr/>
          </a:pPr>
          <a:r>
            <a:rPr lang="fr-FR" sz="1400" b="0" i="0" u="none" strike="noStrike" baseline="0">
              <a:solidFill>
                <a:sysClr val="windowText" lastClr="000000">
                  <a:lumMod val="65000"/>
                  <a:lumOff val="35000"/>
                </a:sysClr>
              </a:solidFill>
              <a:latin typeface="Calibri" panose="020F0502020204030204"/>
            </a:rPr>
            <a:t>Français : groupes de besoin</a:t>
          </a:r>
        </a:p>
      </cx:txPr>
    </cx:title>
    <cx:plotArea>
      <cx:plotAreaRegion>
        <cx:series layoutId="clusteredColumn" uniqueId="{BF189ADE-E65F-4326-919D-BF33A3082E84}">
          <cx:tx>
            <cx:txData>
              <cx:f>_xlchart.v1.1</cx:f>
              <cx:v>Réussites</cx:v>
            </cx:txData>
          </cx:tx>
          <cx:spPr>
            <a:effectLst>
              <a:outerShdw blurRad="50800" dist="38100" dir="2700000" algn="tl" rotWithShape="0">
                <a:prstClr val="black">
                  <a:alpha val="40000"/>
                </a:prstClr>
              </a:outerShdw>
            </a:effectLst>
          </cx:spPr>
          <cx:dataLabels/>
          <cx:dataId val="0"/>
          <cx:layoutPr>
            <cx:aggregation/>
          </cx:layoutPr>
          <cx:axisId val="1"/>
        </cx:series>
        <cx:series layoutId="paretoLine" ownerIdx="0" uniqueId="{617048D1-5699-4849-9B02-BA5F57887AC3}">
          <cx:spPr>
            <a:ln>
              <a:noFill/>
            </a:ln>
          </cx:spPr>
          <cx:axisId val="2"/>
        </cx:series>
      </cx:plotAreaRegion>
      <cx:axis id="0">
        <cx:catScaling gapWidth="0.5"/>
        <cx:tickLabels/>
        <cx:txPr>
          <a:bodyPr spcFirstLastPara="1" vertOverflow="ellipsis" horzOverflow="overflow" wrap="square" lIns="0" tIns="0" rIns="0" bIns="0" anchor="ctr" anchorCtr="1"/>
          <a:lstStyle/>
          <a:p>
            <a:pPr algn="ctr" rtl="0">
              <a:defRPr>
                <a:ln>
                  <a:noFill/>
                </a:ln>
              </a:defRPr>
            </a:pPr>
            <a:endParaRPr lang="fr-FR" sz="900" b="0" i="0" u="none" strike="noStrike" baseline="0">
              <a:ln>
                <a:noFill/>
              </a:ln>
              <a:solidFill>
                <a:sysClr val="windowText" lastClr="000000">
                  <a:lumMod val="65000"/>
                  <a:lumOff val="35000"/>
                </a:sysClr>
              </a:solidFill>
              <a:latin typeface="Calibri" panose="020F0502020204030204"/>
            </a:endParaRPr>
          </a:p>
        </cx:txPr>
      </cx:axis>
      <cx:axis id="1">
        <cx:valScaling max="1"/>
        <cx:majorGridlines/>
        <cx:tickLabels/>
      </cx:axis>
      <cx:axis id="2">
        <cx:valScaling max="1" min="0"/>
        <cx:units unit="percentage"/>
        <cx:tickLabels/>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_xlchart.v1.3</cx:f>
      </cx:strDim>
      <cx:numDim type="val">
        <cx:f>_xlchart.v1.5</cx:f>
      </cx:numDim>
    </cx:data>
  </cx:chartData>
  <cx:chart>
    <cx:title pos="t" align="ctr" overlay="0">
      <cx:tx>
        <cx:txData>
          <cx:v>Mathématiques : groupes de besoin</cx:v>
        </cx:txData>
      </cx:tx>
      <cx:txPr>
        <a:bodyPr spcFirstLastPara="1" vertOverflow="ellipsis" horzOverflow="overflow" wrap="square" lIns="0" tIns="0" rIns="0" bIns="0" anchor="ctr" anchorCtr="1"/>
        <a:lstStyle/>
        <a:p>
          <a:pPr algn="ctr" rtl="0">
            <a:defRPr/>
          </a:pPr>
          <a:r>
            <a:rPr lang="fr-FR" sz="1400" b="0" i="0" u="none" strike="noStrike" baseline="0">
              <a:solidFill>
                <a:sysClr val="windowText" lastClr="000000">
                  <a:lumMod val="65000"/>
                  <a:lumOff val="35000"/>
                </a:sysClr>
              </a:solidFill>
              <a:latin typeface="Calibri" panose="020F0502020204030204"/>
            </a:rPr>
            <a:t>Mathématiques : groupes de besoin</a:t>
          </a:r>
        </a:p>
      </cx:txPr>
    </cx:title>
    <cx:plotArea>
      <cx:plotAreaRegion>
        <cx:series layoutId="clusteredColumn" uniqueId="{CF7515DE-F980-4B43-8F80-B32179AFAE4B}">
          <cx:tx>
            <cx:txData>
              <cx:f>_xlchart.v1.4</cx:f>
              <cx:v>Réussites</cx:v>
            </cx:txData>
          </cx:tx>
          <cx:dataLabels/>
          <cx:dataId val="0"/>
          <cx:layoutPr>
            <cx:aggregation/>
          </cx:layoutPr>
          <cx:axisId val="1"/>
        </cx:series>
        <cx:series layoutId="paretoLine" ownerIdx="0" uniqueId="{DE2C8433-006B-4476-BC8E-5B04D9772E1B}">
          <cx:spPr>
            <a:ln>
              <a:noFill/>
            </a:ln>
          </cx:spPr>
          <cx:axisId val="2"/>
        </cx:series>
      </cx:plotAreaRegion>
      <cx:axis id="0">
        <cx:catScaling gapWidth="0.5"/>
        <cx:tickLabels/>
        <cx:txPr>
          <a:bodyPr spcFirstLastPara="1" vertOverflow="ellipsis" horzOverflow="overflow" wrap="square" lIns="0" tIns="0" rIns="0" bIns="0" anchor="ctr" anchorCtr="1"/>
          <a:lstStyle/>
          <a:p>
            <a:pPr algn="ctr" rtl="0">
              <a:defRPr>
                <a:ln>
                  <a:noFill/>
                </a:ln>
              </a:defRPr>
            </a:pPr>
            <a:endParaRPr lang="fr-FR" sz="900" b="0" i="0" u="none" strike="noStrike" baseline="0">
              <a:ln>
                <a:noFill/>
              </a:ln>
              <a:solidFill>
                <a:sysClr val="windowText" lastClr="000000">
                  <a:lumMod val="65000"/>
                  <a:lumOff val="35000"/>
                </a:sysClr>
              </a:solidFill>
              <a:latin typeface="Calibri" panose="020F0502020204030204"/>
            </a:endParaRPr>
          </a:p>
        </cx:txPr>
      </cx:axis>
      <cx:axis id="1">
        <cx:valScaling max="1"/>
        <cx:majorGridlines/>
        <cx:tickLabels/>
      </cx:axis>
      <cx:axis id="2">
        <cx:valScaling max="1" min="0"/>
        <cx:units unit="percentage"/>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JPG"/><Relationship Id="rId6" Type="http://schemas.openxmlformats.org/officeDocument/2006/relationships/image" Target="../media/image6.png"/><Relationship Id="rId11" Type="http://schemas.openxmlformats.org/officeDocument/2006/relationships/image" Target="../media/image11.emf"/><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emf"/></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microsoft.com/office/2014/relationships/chartEx" Target="../charts/chartEx1.xml"/><Relationship Id="rId2" Type="http://schemas.openxmlformats.org/officeDocument/2006/relationships/chart" Target="../charts/chart4.xml"/><Relationship Id="rId1" Type="http://schemas.openxmlformats.org/officeDocument/2006/relationships/chart" Target="../charts/chart3.xml"/><Relationship Id="rId4" Type="http://schemas.microsoft.com/office/2014/relationships/chartEx" Target="../charts/chartEx2.xml"/></Relationships>
</file>

<file path=xl/drawings/drawing1.xml><?xml version="1.0" encoding="utf-8"?>
<xdr:wsDr xmlns:xdr="http://schemas.openxmlformats.org/drawingml/2006/spreadsheetDrawing" xmlns:a="http://schemas.openxmlformats.org/drawingml/2006/main">
  <xdr:twoCellAnchor editAs="oneCell">
    <xdr:from>
      <xdr:col>6</xdr:col>
      <xdr:colOff>230505</xdr:colOff>
      <xdr:row>7</xdr:row>
      <xdr:rowOff>49531</xdr:rowOff>
    </xdr:from>
    <xdr:to>
      <xdr:col>10</xdr:col>
      <xdr:colOff>774284</xdr:colOff>
      <xdr:row>10</xdr:row>
      <xdr:rowOff>190501</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22869"/>
        <a:stretch/>
      </xdr:blipFill>
      <xdr:spPr>
        <a:xfrm>
          <a:off x="4375785" y="2312671"/>
          <a:ext cx="3744179" cy="1009650"/>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6</xdr:col>
      <xdr:colOff>428625</xdr:colOff>
      <xdr:row>9</xdr:row>
      <xdr:rowOff>110490</xdr:rowOff>
    </xdr:from>
    <xdr:to>
      <xdr:col>7</xdr:col>
      <xdr:colOff>655320</xdr:colOff>
      <xdr:row>11</xdr:row>
      <xdr:rowOff>106680</xdr:rowOff>
    </xdr:to>
    <xdr:cxnSp macro="">
      <xdr:nvCxnSpPr>
        <xdr:cNvPr id="5" name="Connecteur droit avec flèche 4">
          <a:extLst>
            <a:ext uri="{FF2B5EF4-FFF2-40B4-BE49-F238E27FC236}">
              <a16:creationId xmlns:a16="http://schemas.microsoft.com/office/drawing/2014/main" id="{00000000-0008-0000-0000-000005000000}"/>
            </a:ext>
          </a:extLst>
        </xdr:cNvPr>
        <xdr:cNvCxnSpPr/>
      </xdr:nvCxnSpPr>
      <xdr:spPr>
        <a:xfrm>
          <a:off x="4573905" y="3074670"/>
          <a:ext cx="1026795" cy="39243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68580</xdr:colOff>
      <xdr:row>9</xdr:row>
      <xdr:rowOff>152400</xdr:rowOff>
    </xdr:from>
    <xdr:to>
      <xdr:col>7</xdr:col>
      <xdr:colOff>754380</xdr:colOff>
      <xdr:row>11</xdr:row>
      <xdr:rowOff>99060</xdr:rowOff>
    </xdr:to>
    <xdr:cxnSp macro="">
      <xdr:nvCxnSpPr>
        <xdr:cNvPr id="7" name="Connecteur droit avec flèche 6">
          <a:extLst>
            <a:ext uri="{FF2B5EF4-FFF2-40B4-BE49-F238E27FC236}">
              <a16:creationId xmlns:a16="http://schemas.microsoft.com/office/drawing/2014/main" id="{00000000-0008-0000-0000-000007000000}"/>
            </a:ext>
          </a:extLst>
        </xdr:cNvPr>
        <xdr:cNvCxnSpPr/>
      </xdr:nvCxnSpPr>
      <xdr:spPr>
        <a:xfrm>
          <a:off x="5013960" y="3116580"/>
          <a:ext cx="685800" cy="3429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487681</xdr:colOff>
      <xdr:row>9</xdr:row>
      <xdr:rowOff>110490</xdr:rowOff>
    </xdr:from>
    <xdr:to>
      <xdr:col>7</xdr:col>
      <xdr:colOff>784860</xdr:colOff>
      <xdr:row>11</xdr:row>
      <xdr:rowOff>91440</xdr:rowOff>
    </xdr:to>
    <xdr:cxnSp macro="">
      <xdr:nvCxnSpPr>
        <xdr:cNvPr id="9" name="Connecteur droit avec flèche 8">
          <a:extLst>
            <a:ext uri="{FF2B5EF4-FFF2-40B4-BE49-F238E27FC236}">
              <a16:creationId xmlns:a16="http://schemas.microsoft.com/office/drawing/2014/main" id="{00000000-0008-0000-0000-000009000000}"/>
            </a:ext>
          </a:extLst>
        </xdr:cNvPr>
        <xdr:cNvCxnSpPr/>
      </xdr:nvCxnSpPr>
      <xdr:spPr>
        <a:xfrm>
          <a:off x="5433061" y="3074670"/>
          <a:ext cx="297179" cy="37719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xdr:col>
      <xdr:colOff>38100</xdr:colOff>
      <xdr:row>24</xdr:row>
      <xdr:rowOff>146652</xdr:rowOff>
    </xdr:from>
    <xdr:to>
      <xdr:col>12</xdr:col>
      <xdr:colOff>403386</xdr:colOff>
      <xdr:row>34</xdr:row>
      <xdr:rowOff>7620</xdr:rowOff>
    </xdr:to>
    <xdr:pic>
      <xdr:nvPicPr>
        <xdr:cNvPr id="8" name="Imag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83580" y="8581992"/>
          <a:ext cx="3565686" cy="2718468"/>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5</xdr:col>
      <xdr:colOff>589206</xdr:colOff>
      <xdr:row>29</xdr:row>
      <xdr:rowOff>38610</xdr:rowOff>
    </xdr:from>
    <xdr:to>
      <xdr:col>8</xdr:col>
      <xdr:colOff>434479</xdr:colOff>
      <xdr:row>30</xdr:row>
      <xdr:rowOff>38296</xdr:rowOff>
    </xdr:to>
    <xdr:sp macro="" textlink="">
      <xdr:nvSpPr>
        <xdr:cNvPr id="2" name="Flèche droite à entaille 1">
          <a:extLst>
            <a:ext uri="{FF2B5EF4-FFF2-40B4-BE49-F238E27FC236}">
              <a16:creationId xmlns:a16="http://schemas.microsoft.com/office/drawing/2014/main" id="{00000000-0008-0000-0000-000002000000}"/>
            </a:ext>
          </a:extLst>
        </xdr:cNvPr>
        <xdr:cNvSpPr/>
      </xdr:nvSpPr>
      <xdr:spPr>
        <a:xfrm rot="-600000">
          <a:off x="3770556" y="6620385"/>
          <a:ext cx="2131273" cy="218761"/>
        </a:xfrm>
        <a:prstGeom prst="notchedRightArrow">
          <a:avLst>
            <a:gd name="adj1" fmla="val 50000"/>
            <a:gd name="adj2" fmla="val 56549"/>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editAs="oneCell">
    <xdr:from>
      <xdr:col>7</xdr:col>
      <xdr:colOff>396240</xdr:colOff>
      <xdr:row>16</xdr:row>
      <xdr:rowOff>68580</xdr:rowOff>
    </xdr:from>
    <xdr:to>
      <xdr:col>8</xdr:col>
      <xdr:colOff>784860</xdr:colOff>
      <xdr:row>16</xdr:row>
      <xdr:rowOff>615179</xdr:rowOff>
    </xdr:to>
    <xdr:pic>
      <xdr:nvPicPr>
        <xdr:cNvPr id="16" name="Image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3"/>
        <a:stretch>
          <a:fillRect/>
        </a:stretch>
      </xdr:blipFill>
      <xdr:spPr>
        <a:xfrm>
          <a:off x="5341620" y="4686300"/>
          <a:ext cx="1188720" cy="546599"/>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10</xdr:col>
      <xdr:colOff>563881</xdr:colOff>
      <xdr:row>16</xdr:row>
      <xdr:rowOff>693421</xdr:rowOff>
    </xdr:from>
    <xdr:to>
      <xdr:col>12</xdr:col>
      <xdr:colOff>113952</xdr:colOff>
      <xdr:row>16</xdr:row>
      <xdr:rowOff>1310640</xdr:rowOff>
    </xdr:to>
    <xdr:pic>
      <xdr:nvPicPr>
        <xdr:cNvPr id="17" name="Image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4"/>
        <a:stretch>
          <a:fillRect/>
        </a:stretch>
      </xdr:blipFill>
      <xdr:spPr>
        <a:xfrm>
          <a:off x="7909561" y="5311141"/>
          <a:ext cx="1150271" cy="617219"/>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7</xdr:col>
      <xdr:colOff>312420</xdr:colOff>
      <xdr:row>16</xdr:row>
      <xdr:rowOff>861060</xdr:rowOff>
    </xdr:from>
    <xdr:to>
      <xdr:col>9</xdr:col>
      <xdr:colOff>289697</xdr:colOff>
      <xdr:row>17</xdr:row>
      <xdr:rowOff>146802</xdr:rowOff>
    </xdr:to>
    <xdr:pic>
      <xdr:nvPicPr>
        <xdr:cNvPr id="18" name="Image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5"/>
        <a:stretch>
          <a:fillRect/>
        </a:stretch>
      </xdr:blipFill>
      <xdr:spPr>
        <a:xfrm>
          <a:off x="5257800" y="5478780"/>
          <a:ext cx="1577477" cy="1348857"/>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5</xdr:col>
      <xdr:colOff>632460</xdr:colOff>
      <xdr:row>16</xdr:row>
      <xdr:rowOff>320040</xdr:rowOff>
    </xdr:from>
    <xdr:to>
      <xdr:col>7</xdr:col>
      <xdr:colOff>381000</xdr:colOff>
      <xdr:row>16</xdr:row>
      <xdr:rowOff>899160</xdr:rowOff>
    </xdr:to>
    <xdr:cxnSp macro="">
      <xdr:nvCxnSpPr>
        <xdr:cNvPr id="20" name="Connecteur droit avec flèche 19">
          <a:extLst>
            <a:ext uri="{FF2B5EF4-FFF2-40B4-BE49-F238E27FC236}">
              <a16:creationId xmlns:a16="http://schemas.microsoft.com/office/drawing/2014/main" id="{00000000-0008-0000-0000-000014000000}"/>
            </a:ext>
          </a:extLst>
        </xdr:cNvPr>
        <xdr:cNvCxnSpPr/>
      </xdr:nvCxnSpPr>
      <xdr:spPr>
        <a:xfrm flipV="1">
          <a:off x="3977640" y="4937760"/>
          <a:ext cx="1348740" cy="579120"/>
        </a:xfrm>
        <a:prstGeom prst="straightConnector1">
          <a:avLst/>
        </a:prstGeom>
        <a:ln>
          <a:tailEnd type="arrow"/>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5</xdr:col>
      <xdr:colOff>693420</xdr:colOff>
      <xdr:row>16</xdr:row>
      <xdr:rowOff>1463040</xdr:rowOff>
    </xdr:from>
    <xdr:to>
      <xdr:col>7</xdr:col>
      <xdr:colOff>320040</xdr:colOff>
      <xdr:row>16</xdr:row>
      <xdr:rowOff>1463040</xdr:rowOff>
    </xdr:to>
    <xdr:cxnSp macro="">
      <xdr:nvCxnSpPr>
        <xdr:cNvPr id="22" name="Connecteur droit avec flèche 21">
          <a:extLst>
            <a:ext uri="{FF2B5EF4-FFF2-40B4-BE49-F238E27FC236}">
              <a16:creationId xmlns:a16="http://schemas.microsoft.com/office/drawing/2014/main" id="{00000000-0008-0000-0000-000016000000}"/>
            </a:ext>
          </a:extLst>
        </xdr:cNvPr>
        <xdr:cNvCxnSpPr/>
      </xdr:nvCxnSpPr>
      <xdr:spPr>
        <a:xfrm>
          <a:off x="4038600" y="6080760"/>
          <a:ext cx="1226820" cy="0"/>
        </a:xfrm>
        <a:prstGeom prst="straightConnector1">
          <a:avLst/>
        </a:prstGeom>
        <a:ln>
          <a:tailEnd type="arrow"/>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9</xdr:col>
      <xdr:colOff>449580</xdr:colOff>
      <xdr:row>16</xdr:row>
      <xdr:rowOff>1135380</xdr:rowOff>
    </xdr:from>
    <xdr:to>
      <xdr:col>10</xdr:col>
      <xdr:colOff>320040</xdr:colOff>
      <xdr:row>16</xdr:row>
      <xdr:rowOff>1310640</xdr:rowOff>
    </xdr:to>
    <xdr:cxnSp macro="">
      <xdr:nvCxnSpPr>
        <xdr:cNvPr id="24" name="Connecteur droit avec flèche 23">
          <a:extLst>
            <a:ext uri="{FF2B5EF4-FFF2-40B4-BE49-F238E27FC236}">
              <a16:creationId xmlns:a16="http://schemas.microsoft.com/office/drawing/2014/main" id="{00000000-0008-0000-0000-000018000000}"/>
            </a:ext>
          </a:extLst>
        </xdr:cNvPr>
        <xdr:cNvCxnSpPr/>
      </xdr:nvCxnSpPr>
      <xdr:spPr>
        <a:xfrm flipV="1">
          <a:off x="6995160" y="5753100"/>
          <a:ext cx="670560" cy="175260"/>
        </a:xfrm>
        <a:prstGeom prst="straightConnector1">
          <a:avLst/>
        </a:prstGeom>
        <a:ln>
          <a:tailEnd type="arrow"/>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9</xdr:col>
      <xdr:colOff>358140</xdr:colOff>
      <xdr:row>16</xdr:row>
      <xdr:rowOff>388620</xdr:rowOff>
    </xdr:from>
    <xdr:to>
      <xdr:col>10</xdr:col>
      <xdr:colOff>335280</xdr:colOff>
      <xdr:row>16</xdr:row>
      <xdr:rowOff>762000</xdr:rowOff>
    </xdr:to>
    <xdr:cxnSp macro="">
      <xdr:nvCxnSpPr>
        <xdr:cNvPr id="28" name="Connecteur droit avec flèche 27">
          <a:extLst>
            <a:ext uri="{FF2B5EF4-FFF2-40B4-BE49-F238E27FC236}">
              <a16:creationId xmlns:a16="http://schemas.microsoft.com/office/drawing/2014/main" id="{00000000-0008-0000-0000-00001C000000}"/>
            </a:ext>
          </a:extLst>
        </xdr:cNvPr>
        <xdr:cNvCxnSpPr/>
      </xdr:nvCxnSpPr>
      <xdr:spPr>
        <a:xfrm>
          <a:off x="6903720" y="5006340"/>
          <a:ext cx="777240" cy="373380"/>
        </a:xfrm>
        <a:prstGeom prst="straightConnector1">
          <a:avLst/>
        </a:prstGeom>
        <a:ln>
          <a:tailEnd type="arrow"/>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3</xdr:col>
      <xdr:colOff>632461</xdr:colOff>
      <xdr:row>19</xdr:row>
      <xdr:rowOff>167640</xdr:rowOff>
    </xdr:from>
    <xdr:to>
      <xdr:col>5</xdr:col>
      <xdr:colOff>624841</xdr:colOff>
      <xdr:row>20</xdr:row>
      <xdr:rowOff>389151</xdr:rowOff>
    </xdr:to>
    <xdr:pic>
      <xdr:nvPicPr>
        <xdr:cNvPr id="36" name="Image 35">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6"/>
        <a:stretch>
          <a:fillRect/>
        </a:stretch>
      </xdr:blipFill>
      <xdr:spPr>
        <a:xfrm>
          <a:off x="2377441" y="7437120"/>
          <a:ext cx="1592580" cy="777771"/>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106681</xdr:colOff>
      <xdr:row>19</xdr:row>
      <xdr:rowOff>94044</xdr:rowOff>
    </xdr:from>
    <xdr:to>
      <xdr:col>11</xdr:col>
      <xdr:colOff>685800</xdr:colOff>
      <xdr:row>20</xdr:row>
      <xdr:rowOff>472554</xdr:rowOff>
    </xdr:to>
    <xdr:pic>
      <xdr:nvPicPr>
        <xdr:cNvPr id="37" name="Image 36">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7"/>
        <a:stretch>
          <a:fillRect/>
        </a:stretch>
      </xdr:blipFill>
      <xdr:spPr>
        <a:xfrm>
          <a:off x="6652261" y="7363524"/>
          <a:ext cx="2179319" cy="934770"/>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2</xdr:col>
      <xdr:colOff>381000</xdr:colOff>
      <xdr:row>20</xdr:row>
      <xdr:rowOff>91440</xdr:rowOff>
    </xdr:from>
    <xdr:to>
      <xdr:col>3</xdr:col>
      <xdr:colOff>449580</xdr:colOff>
      <xdr:row>20</xdr:row>
      <xdr:rowOff>99060</xdr:rowOff>
    </xdr:to>
    <xdr:cxnSp macro="">
      <xdr:nvCxnSpPr>
        <xdr:cNvPr id="39" name="Connecteur droit avec flèche 38">
          <a:extLst>
            <a:ext uri="{FF2B5EF4-FFF2-40B4-BE49-F238E27FC236}">
              <a16:creationId xmlns:a16="http://schemas.microsoft.com/office/drawing/2014/main" id="{00000000-0008-0000-0000-000027000000}"/>
            </a:ext>
          </a:extLst>
        </xdr:cNvPr>
        <xdr:cNvCxnSpPr/>
      </xdr:nvCxnSpPr>
      <xdr:spPr>
        <a:xfrm>
          <a:off x="1066800" y="7917180"/>
          <a:ext cx="1127760" cy="76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20</xdr:row>
      <xdr:rowOff>220980</xdr:rowOff>
    </xdr:from>
    <xdr:to>
      <xdr:col>3</xdr:col>
      <xdr:colOff>449580</xdr:colOff>
      <xdr:row>20</xdr:row>
      <xdr:rowOff>228600</xdr:rowOff>
    </xdr:to>
    <xdr:cxnSp macro="">
      <xdr:nvCxnSpPr>
        <xdr:cNvPr id="40" name="Connecteur droit avec flèche 39">
          <a:extLst>
            <a:ext uri="{FF2B5EF4-FFF2-40B4-BE49-F238E27FC236}">
              <a16:creationId xmlns:a16="http://schemas.microsoft.com/office/drawing/2014/main" id="{00000000-0008-0000-0000-000028000000}"/>
            </a:ext>
          </a:extLst>
        </xdr:cNvPr>
        <xdr:cNvCxnSpPr/>
      </xdr:nvCxnSpPr>
      <xdr:spPr>
        <a:xfrm>
          <a:off x="1066800" y="8046720"/>
          <a:ext cx="1127760" cy="76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20</xdr:row>
      <xdr:rowOff>342900</xdr:rowOff>
    </xdr:from>
    <xdr:to>
      <xdr:col>3</xdr:col>
      <xdr:colOff>449580</xdr:colOff>
      <xdr:row>20</xdr:row>
      <xdr:rowOff>350520</xdr:rowOff>
    </xdr:to>
    <xdr:cxnSp macro="">
      <xdr:nvCxnSpPr>
        <xdr:cNvPr id="41" name="Connecteur droit avec flèche 40">
          <a:extLst>
            <a:ext uri="{FF2B5EF4-FFF2-40B4-BE49-F238E27FC236}">
              <a16:creationId xmlns:a16="http://schemas.microsoft.com/office/drawing/2014/main" id="{00000000-0008-0000-0000-000029000000}"/>
            </a:ext>
          </a:extLst>
        </xdr:cNvPr>
        <xdr:cNvCxnSpPr/>
      </xdr:nvCxnSpPr>
      <xdr:spPr>
        <a:xfrm>
          <a:off x="1066800" y="8168640"/>
          <a:ext cx="1127760" cy="76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30480</xdr:colOff>
      <xdr:row>17</xdr:row>
      <xdr:rowOff>335280</xdr:rowOff>
    </xdr:from>
    <xdr:to>
      <xdr:col>11</xdr:col>
      <xdr:colOff>38100</xdr:colOff>
      <xdr:row>19</xdr:row>
      <xdr:rowOff>38100</xdr:rowOff>
    </xdr:to>
    <xdr:cxnSp macro="">
      <xdr:nvCxnSpPr>
        <xdr:cNvPr id="43" name="Connecteur droit avec flèche 42">
          <a:extLst>
            <a:ext uri="{FF2B5EF4-FFF2-40B4-BE49-F238E27FC236}">
              <a16:creationId xmlns:a16="http://schemas.microsoft.com/office/drawing/2014/main" id="{00000000-0008-0000-0000-00002B000000}"/>
            </a:ext>
          </a:extLst>
        </xdr:cNvPr>
        <xdr:cNvCxnSpPr/>
      </xdr:nvCxnSpPr>
      <xdr:spPr>
        <a:xfrm>
          <a:off x="8176260" y="6797040"/>
          <a:ext cx="7620" cy="5105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365760</xdr:colOff>
      <xdr:row>17</xdr:row>
      <xdr:rowOff>335280</xdr:rowOff>
    </xdr:from>
    <xdr:to>
      <xdr:col>11</xdr:col>
      <xdr:colOff>373380</xdr:colOff>
      <xdr:row>19</xdr:row>
      <xdr:rowOff>38100</xdr:rowOff>
    </xdr:to>
    <xdr:cxnSp macro="">
      <xdr:nvCxnSpPr>
        <xdr:cNvPr id="44" name="Connecteur droit avec flèche 43">
          <a:extLst>
            <a:ext uri="{FF2B5EF4-FFF2-40B4-BE49-F238E27FC236}">
              <a16:creationId xmlns:a16="http://schemas.microsoft.com/office/drawing/2014/main" id="{00000000-0008-0000-0000-00002C000000}"/>
            </a:ext>
          </a:extLst>
        </xdr:cNvPr>
        <xdr:cNvCxnSpPr/>
      </xdr:nvCxnSpPr>
      <xdr:spPr>
        <a:xfrm>
          <a:off x="8511540" y="6797040"/>
          <a:ext cx="7620" cy="5105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0</xdr:colOff>
      <xdr:row>55</xdr:row>
      <xdr:rowOff>104776</xdr:rowOff>
    </xdr:from>
    <xdr:to>
      <xdr:col>11</xdr:col>
      <xdr:colOff>180975</xdr:colOff>
      <xdr:row>55</xdr:row>
      <xdr:rowOff>1637206</xdr:rowOff>
    </xdr:to>
    <xdr:pic>
      <xdr:nvPicPr>
        <xdr:cNvPr id="25" name="Image 24">
          <a:extLst>
            <a:ext uri="{FF2B5EF4-FFF2-40B4-BE49-F238E27FC236}">
              <a16:creationId xmlns:a16="http://schemas.microsoft.com/office/drawing/2014/main" id="{0BD70D4B-DA1E-464C-A959-16C6C649835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85800" y="16659226"/>
          <a:ext cx="7639050" cy="15324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44823</xdr:colOff>
      <xdr:row>62</xdr:row>
      <xdr:rowOff>89647</xdr:rowOff>
    </xdr:from>
    <xdr:to>
      <xdr:col>11</xdr:col>
      <xdr:colOff>784412</xdr:colOff>
      <xdr:row>67</xdr:row>
      <xdr:rowOff>2411</xdr:rowOff>
    </xdr:to>
    <xdr:pic>
      <xdr:nvPicPr>
        <xdr:cNvPr id="26" name="Image 25">
          <a:extLst>
            <a:ext uri="{FF2B5EF4-FFF2-40B4-BE49-F238E27FC236}">
              <a16:creationId xmlns:a16="http://schemas.microsoft.com/office/drawing/2014/main" id="{E7ED81CC-6600-40CA-91CF-5CED73E808FA}"/>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39588" y="23521147"/>
          <a:ext cx="8157883" cy="12238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60</xdr:row>
      <xdr:rowOff>1</xdr:rowOff>
    </xdr:from>
    <xdr:to>
      <xdr:col>11</xdr:col>
      <xdr:colOff>750794</xdr:colOff>
      <xdr:row>60</xdr:row>
      <xdr:rowOff>3593835</xdr:rowOff>
    </xdr:to>
    <xdr:pic>
      <xdr:nvPicPr>
        <xdr:cNvPr id="6" name="Image 5">
          <a:extLst>
            <a:ext uri="{FF2B5EF4-FFF2-40B4-BE49-F238E27FC236}">
              <a16:creationId xmlns:a16="http://schemas.microsoft.com/office/drawing/2014/main" id="{E5CE2220-F903-4C79-A043-47540C80E143}"/>
            </a:ext>
          </a:extLst>
        </xdr:cNvPr>
        <xdr:cNvPicPr>
          <a:picLocks noChangeAspect="1"/>
        </xdr:cNvPicPr>
      </xdr:nvPicPr>
      <xdr:blipFill>
        <a:blip xmlns:r="http://schemas.openxmlformats.org/officeDocument/2006/relationships" r:embed="rId10"/>
        <a:stretch>
          <a:fillRect/>
        </a:stretch>
      </xdr:blipFill>
      <xdr:spPr>
        <a:xfrm>
          <a:off x="694765" y="19050001"/>
          <a:ext cx="8169088" cy="3593834"/>
        </a:xfrm>
        <a:prstGeom prst="rect">
          <a:avLst/>
        </a:prstGeom>
      </xdr:spPr>
    </xdr:pic>
    <xdr:clientData/>
  </xdr:twoCellAnchor>
  <xdr:twoCellAnchor editAs="oneCell">
    <xdr:from>
      <xdr:col>2</xdr:col>
      <xdr:colOff>0</xdr:colOff>
      <xdr:row>71</xdr:row>
      <xdr:rowOff>1</xdr:rowOff>
    </xdr:from>
    <xdr:to>
      <xdr:col>11</xdr:col>
      <xdr:colOff>760673</xdr:colOff>
      <xdr:row>71</xdr:row>
      <xdr:rowOff>2745441</xdr:rowOff>
    </xdr:to>
    <xdr:pic>
      <xdr:nvPicPr>
        <xdr:cNvPr id="30" name="Image 29">
          <a:extLst>
            <a:ext uri="{FF2B5EF4-FFF2-40B4-BE49-F238E27FC236}">
              <a16:creationId xmlns:a16="http://schemas.microsoft.com/office/drawing/2014/main" id="{3A0FAFE7-1AB6-4121-B468-CC7426069D18}"/>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694765" y="25908001"/>
          <a:ext cx="8178967" cy="27454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5</xdr:row>
      <xdr:rowOff>4761</xdr:rowOff>
    </xdr:from>
    <xdr:to>
      <xdr:col>1</xdr:col>
      <xdr:colOff>7334250</xdr:colOff>
      <xdr:row>39</xdr:row>
      <xdr:rowOff>66675</xdr:rowOff>
    </xdr:to>
    <xdr:graphicFrame macro="">
      <xdr:nvGraphicFramePr>
        <xdr:cNvPr id="3" name="Graphique 2">
          <a:extLst>
            <a:ext uri="{FF2B5EF4-FFF2-40B4-BE49-F238E27FC236}">
              <a16:creationId xmlns:a16="http://schemas.microsoft.com/office/drawing/2014/main" id="{7D654960-C3B9-4C99-A2E1-E544F9678CC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33336</xdr:colOff>
      <xdr:row>5</xdr:row>
      <xdr:rowOff>14286</xdr:rowOff>
    </xdr:from>
    <xdr:to>
      <xdr:col>2</xdr:col>
      <xdr:colOff>5219699</xdr:colOff>
      <xdr:row>39</xdr:row>
      <xdr:rowOff>57149</xdr:rowOff>
    </xdr:to>
    <xdr:graphicFrame macro="">
      <xdr:nvGraphicFramePr>
        <xdr:cNvPr id="4" name="Graphique 3">
          <a:extLst>
            <a:ext uri="{FF2B5EF4-FFF2-40B4-BE49-F238E27FC236}">
              <a16:creationId xmlns:a16="http://schemas.microsoft.com/office/drawing/2014/main" id="{45D174D7-6D2F-41CD-A6D0-6153DEC97F6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42862</xdr:colOff>
      <xdr:row>3</xdr:row>
      <xdr:rowOff>61911</xdr:rowOff>
    </xdr:from>
    <xdr:to>
      <xdr:col>3</xdr:col>
      <xdr:colOff>5991225</xdr:colOff>
      <xdr:row>37</xdr:row>
      <xdr:rowOff>9524</xdr:rowOff>
    </xdr:to>
    <xdr:graphicFrame macro="">
      <xdr:nvGraphicFramePr>
        <xdr:cNvPr id="2" name="Graphique 1">
          <a:extLst>
            <a:ext uri="{FF2B5EF4-FFF2-40B4-BE49-F238E27FC236}">
              <a16:creationId xmlns:a16="http://schemas.microsoft.com/office/drawing/2014/main" id="{76F40467-5211-4CC0-BC08-CCBAD804510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3</xdr:row>
      <xdr:rowOff>57150</xdr:rowOff>
    </xdr:from>
    <xdr:to>
      <xdr:col>4</xdr:col>
      <xdr:colOff>5753100</xdr:colOff>
      <xdr:row>37</xdr:row>
      <xdr:rowOff>19052</xdr:rowOff>
    </xdr:to>
    <xdr:graphicFrame macro="">
      <xdr:nvGraphicFramePr>
        <xdr:cNvPr id="4" name="Graphique 3">
          <a:extLst>
            <a:ext uri="{FF2B5EF4-FFF2-40B4-BE49-F238E27FC236}">
              <a16:creationId xmlns:a16="http://schemas.microsoft.com/office/drawing/2014/main" id="{2CF874BB-2558-40F4-93F3-60A173B3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9525</xdr:colOff>
      <xdr:row>40</xdr:row>
      <xdr:rowOff>157161</xdr:rowOff>
    </xdr:from>
    <xdr:to>
      <xdr:col>5</xdr:col>
      <xdr:colOff>9525</xdr:colOff>
      <xdr:row>70</xdr:row>
      <xdr:rowOff>161924</xdr:rowOff>
    </xdr:to>
    <mc:AlternateContent xmlns:mc="http://schemas.openxmlformats.org/markup-compatibility/2006">
      <mc:Choice xmlns:cx1="http://schemas.microsoft.com/office/drawing/2015/9/8/chartex" Requires="cx1">
        <xdr:graphicFrame macro="">
          <xdr:nvGraphicFramePr>
            <xdr:cNvPr id="9" name="Graphique 8">
              <a:extLst>
                <a:ext uri="{FF2B5EF4-FFF2-40B4-BE49-F238E27FC236}">
                  <a16:creationId xmlns:a16="http://schemas.microsoft.com/office/drawing/2014/main" id="{054C9DFB-D4C5-463F-B7FA-BEE3A4D8DF2F}"/>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3"/>
            </a:graphicData>
          </a:graphic>
        </xdr:graphicFrame>
      </mc:Choice>
      <mc:Fallback>
        <xdr:sp macro="" textlink="">
          <xdr:nvSpPr>
            <xdr:cNvPr id="0" name=""/>
            <xdr:cNvSpPr>
              <a:spLocks noTextEdit="1"/>
            </xdr:cNvSpPr>
          </xdr:nvSpPr>
          <xdr:spPr>
            <a:xfrm>
              <a:off x="285750" y="8977311"/>
              <a:ext cx="13411200" cy="3138488"/>
            </a:xfrm>
            <a:prstGeom prst="rect">
              <a:avLst/>
            </a:prstGeom>
            <a:solidFill>
              <a:prstClr val="white"/>
            </a:solidFill>
            <a:ln w="1">
              <a:solidFill>
                <a:prstClr val="green"/>
              </a:solidFill>
            </a:ln>
          </xdr:spPr>
          <xdr:txBody>
            <a:bodyPr vertOverflow="clip" horzOverflow="clip"/>
            <a:lstStyle/>
            <a:p>
              <a:r>
                <a:rPr lang="fr-FR" sz="1100"/>
                <a:t>Ce graphique n’est pas disponible dans votre version d’Excel.
La modification de cette forme ou l’enregistrement de ce classeur dans un autre format de fichier endommagera le graphique de façon irréparable.</a:t>
              </a:r>
            </a:p>
          </xdr:txBody>
        </xdr:sp>
      </mc:Fallback>
    </mc:AlternateContent>
    <xdr:clientData/>
  </xdr:twoCellAnchor>
  <xdr:twoCellAnchor>
    <xdr:from>
      <xdr:col>1</xdr:col>
      <xdr:colOff>0</xdr:colOff>
      <xdr:row>73</xdr:row>
      <xdr:rowOff>66675</xdr:rowOff>
    </xdr:from>
    <xdr:to>
      <xdr:col>5</xdr:col>
      <xdr:colOff>9525</xdr:colOff>
      <xdr:row>104</xdr:row>
      <xdr:rowOff>28575</xdr:rowOff>
    </xdr:to>
    <mc:AlternateContent xmlns:mc="http://schemas.openxmlformats.org/markup-compatibility/2006">
      <mc:Choice xmlns:cx1="http://schemas.microsoft.com/office/drawing/2015/9/8/chartex" Requires="cx1">
        <xdr:graphicFrame macro="">
          <xdr:nvGraphicFramePr>
            <xdr:cNvPr id="19" name="Graphique 18">
              <a:extLst>
                <a:ext uri="{FF2B5EF4-FFF2-40B4-BE49-F238E27FC236}">
                  <a16:creationId xmlns:a16="http://schemas.microsoft.com/office/drawing/2014/main" id="{9D65967C-2852-4B5B-9014-532EBFC86AA2}"/>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4"/>
            </a:graphicData>
          </a:graphic>
        </xdr:graphicFrame>
      </mc:Choice>
      <mc:Fallback>
        <xdr:sp macro="" textlink="">
          <xdr:nvSpPr>
            <xdr:cNvPr id="0" name=""/>
            <xdr:cNvSpPr>
              <a:spLocks noTextEdit="1"/>
            </xdr:cNvSpPr>
          </xdr:nvSpPr>
          <xdr:spPr>
            <a:xfrm>
              <a:off x="276225" y="13125450"/>
              <a:ext cx="13420725" cy="3209925"/>
            </a:xfrm>
            <a:prstGeom prst="rect">
              <a:avLst/>
            </a:prstGeom>
            <a:solidFill>
              <a:prstClr val="white"/>
            </a:solidFill>
            <a:ln w="1">
              <a:solidFill>
                <a:prstClr val="green"/>
              </a:solidFill>
            </a:ln>
          </xdr:spPr>
          <xdr:txBody>
            <a:bodyPr vertOverflow="clip" horzOverflow="clip"/>
            <a:lstStyle/>
            <a:p>
              <a:r>
                <a:rPr lang="fr-FR" sz="1100"/>
                <a:t>Ce graphique n’est pas disponible dans votre version d’Excel.
La modification de cette forme ou l’enregistrement de ce classeur dans un autre format de fichier endommagera le graphique de façon irréparable.</a:t>
              </a:r>
            </a:p>
          </xdr:txBody>
        </xdr:sp>
      </mc:Fallback>
    </mc:AlternateContent>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8"/>
  <sheetViews>
    <sheetView showGridLines="0" tabSelected="1" showRuler="0" showWhiteSpace="0" view="pageLayout" zoomScale="85" zoomScaleNormal="53" zoomScaleSheetLayoutView="100" zoomScalePageLayoutView="85" workbookViewId="0">
      <selection activeCell="B5" sqref="B5:C5"/>
    </sheetView>
  </sheetViews>
  <sheetFormatPr baseColWidth="10" defaultColWidth="11.42578125" defaultRowHeight="12.75" x14ac:dyDescent="0.2"/>
  <cols>
    <col min="1" max="2" width="4.85546875" customWidth="1"/>
    <col min="3" max="3" width="15.140625" bestFit="1" customWidth="1"/>
  </cols>
  <sheetData>
    <row r="1" spans="1:13" ht="26.25" customHeight="1" x14ac:dyDescent="0.4">
      <c r="A1" s="173" t="s">
        <v>35</v>
      </c>
      <c r="B1" s="154"/>
      <c r="C1" s="154"/>
      <c r="D1" s="154"/>
      <c r="E1" s="154"/>
      <c r="F1" s="154"/>
      <c r="G1" s="154"/>
      <c r="H1" s="154"/>
      <c r="I1" s="154"/>
      <c r="J1" s="154"/>
      <c r="K1" s="154"/>
      <c r="L1" s="154"/>
      <c r="M1" s="154"/>
    </row>
    <row r="2" spans="1:13" ht="20.25" hidden="1" x14ac:dyDescent="0.3">
      <c r="B2" s="174"/>
      <c r="C2" s="174"/>
      <c r="D2" s="55"/>
      <c r="E2" s="55"/>
      <c r="F2" s="55"/>
      <c r="G2" s="55"/>
      <c r="H2" s="55"/>
      <c r="I2" s="55"/>
      <c r="J2" s="55"/>
      <c r="K2" s="55"/>
      <c r="L2" s="55"/>
      <c r="M2" s="55"/>
    </row>
    <row r="3" spans="1:13" ht="5.25" customHeight="1" x14ac:dyDescent="0.3">
      <c r="B3" s="56"/>
      <c r="C3" s="56"/>
      <c r="D3" s="55"/>
      <c r="E3" s="55"/>
      <c r="F3" s="55"/>
      <c r="G3" s="55"/>
      <c r="H3" s="55"/>
      <c r="I3" s="55"/>
      <c r="J3" s="55"/>
      <c r="K3" s="55"/>
      <c r="L3" s="55"/>
      <c r="M3" s="55"/>
    </row>
    <row r="4" spans="1:13" ht="8.85" customHeight="1" thickBot="1" x14ac:dyDescent="0.25">
      <c r="B4" s="2"/>
    </row>
    <row r="5" spans="1:13" ht="21.75" thickTop="1" thickBot="1" x14ac:dyDescent="0.25">
      <c r="B5" s="156">
        <v>1</v>
      </c>
      <c r="C5" s="157"/>
      <c r="D5" s="55"/>
      <c r="E5" s="55"/>
      <c r="F5" s="55"/>
      <c r="G5" s="55"/>
      <c r="H5" s="55"/>
      <c r="I5" s="55"/>
      <c r="J5" s="55"/>
      <c r="K5" s="55"/>
      <c r="L5" s="55"/>
      <c r="M5" s="55"/>
    </row>
    <row r="6" spans="1:13" ht="13.5" thickTop="1" x14ac:dyDescent="0.2">
      <c r="B6" s="27"/>
      <c r="C6" s="28"/>
      <c r="D6" s="28"/>
      <c r="E6" s="28"/>
      <c r="F6" s="28"/>
      <c r="G6" s="28"/>
      <c r="H6" s="28"/>
      <c r="I6" s="28"/>
      <c r="J6" s="28"/>
      <c r="K6" s="28"/>
      <c r="L6" s="28"/>
      <c r="M6" s="29"/>
    </row>
    <row r="7" spans="1:13" ht="18" x14ac:dyDescent="0.25">
      <c r="B7" s="22"/>
      <c r="C7" s="152" t="s">
        <v>72</v>
      </c>
      <c r="D7" s="153"/>
      <c r="E7" s="153"/>
      <c r="F7" s="153"/>
      <c r="G7" s="153"/>
      <c r="H7" s="153"/>
      <c r="I7" s="153"/>
      <c r="J7" s="153"/>
      <c r="K7" s="154"/>
      <c r="L7" s="6"/>
      <c r="M7" s="23"/>
    </row>
    <row r="8" spans="1:13" x14ac:dyDescent="0.2">
      <c r="B8" s="22"/>
      <c r="C8" s="10"/>
      <c r="D8" s="9"/>
      <c r="E8" s="9"/>
      <c r="F8" s="9"/>
      <c r="G8" s="9"/>
      <c r="H8" s="9"/>
      <c r="I8" s="9"/>
      <c r="J8" s="9"/>
      <c r="K8" s="6"/>
      <c r="L8" s="6"/>
      <c r="M8" s="23"/>
    </row>
    <row r="9" spans="1:13" ht="42" customHeight="1" x14ac:dyDescent="0.2">
      <c r="B9" s="22"/>
      <c r="C9" s="158" t="s">
        <v>0</v>
      </c>
      <c r="D9" s="159"/>
      <c r="E9" s="159"/>
      <c r="F9" s="159"/>
      <c r="G9" s="11"/>
      <c r="H9" s="11"/>
      <c r="I9" s="11"/>
      <c r="J9" s="11"/>
      <c r="K9" s="6"/>
      <c r="L9" s="6"/>
      <c r="M9" s="23"/>
    </row>
    <row r="10" spans="1:13" x14ac:dyDescent="0.2">
      <c r="B10" s="22"/>
      <c r="C10" s="159"/>
      <c r="D10" s="159"/>
      <c r="E10" s="159"/>
      <c r="F10" s="159"/>
      <c r="G10" s="11"/>
      <c r="H10" s="11"/>
      <c r="I10" s="11"/>
      <c r="J10" s="11"/>
      <c r="K10" s="6"/>
      <c r="L10" s="6"/>
      <c r="M10" s="23"/>
    </row>
    <row r="11" spans="1:13" ht="18" customHeight="1" x14ac:dyDescent="0.2">
      <c r="B11" s="22"/>
      <c r="C11" s="159"/>
      <c r="D11" s="159"/>
      <c r="E11" s="159"/>
      <c r="F11" s="159"/>
      <c r="G11" s="11"/>
      <c r="H11" s="11"/>
      <c r="I11" s="11"/>
      <c r="J11" s="11"/>
      <c r="K11" s="6"/>
      <c r="L11" s="6"/>
      <c r="M11" s="23"/>
    </row>
    <row r="12" spans="1:13" ht="33" customHeight="1" x14ac:dyDescent="0.2">
      <c r="B12" s="22"/>
      <c r="C12" s="117"/>
      <c r="D12" s="117"/>
      <c r="E12" s="117"/>
      <c r="F12" s="117"/>
      <c r="G12" s="11"/>
      <c r="H12" s="11"/>
      <c r="I12" s="118" t="s">
        <v>26</v>
      </c>
      <c r="J12" s="11"/>
      <c r="K12" s="6"/>
      <c r="L12" s="6"/>
      <c r="M12" s="23"/>
    </row>
    <row r="13" spans="1:13" ht="13.15" customHeight="1" x14ac:dyDescent="0.2">
      <c r="B13" s="22"/>
      <c r="C13" s="166" t="s">
        <v>33</v>
      </c>
      <c r="D13" s="166"/>
      <c r="E13" s="166"/>
      <c r="F13" s="166"/>
      <c r="G13" s="166"/>
      <c r="H13" s="166"/>
      <c r="I13" s="166"/>
      <c r="J13" s="166"/>
      <c r="K13" s="166"/>
      <c r="L13" s="166"/>
      <c r="M13" s="23"/>
    </row>
    <row r="14" spans="1:13" x14ac:dyDescent="0.2">
      <c r="B14" s="22"/>
      <c r="C14" s="166"/>
      <c r="D14" s="166"/>
      <c r="E14" s="166"/>
      <c r="F14" s="166"/>
      <c r="G14" s="166"/>
      <c r="H14" s="166"/>
      <c r="I14" s="166"/>
      <c r="J14" s="166"/>
      <c r="K14" s="166"/>
      <c r="L14" s="166"/>
      <c r="M14" s="23"/>
    </row>
    <row r="15" spans="1:13" ht="26.45" customHeight="1" x14ac:dyDescent="0.2">
      <c r="B15" s="22"/>
      <c r="C15" s="166"/>
      <c r="D15" s="166"/>
      <c r="E15" s="166"/>
      <c r="F15" s="166"/>
      <c r="G15" s="166"/>
      <c r="H15" s="166"/>
      <c r="I15" s="166"/>
      <c r="J15" s="166"/>
      <c r="K15" s="166"/>
      <c r="L15" s="166"/>
      <c r="M15" s="23"/>
    </row>
    <row r="16" spans="1:13" x14ac:dyDescent="0.2">
      <c r="B16" s="22"/>
      <c r="C16" s="8"/>
      <c r="D16" s="6"/>
      <c r="E16" s="6"/>
      <c r="F16" s="6"/>
      <c r="G16" s="6"/>
      <c r="H16" s="6"/>
      <c r="I16" s="6"/>
      <c r="J16" s="6"/>
      <c r="K16" s="6"/>
      <c r="L16" s="6"/>
      <c r="M16" s="23"/>
    </row>
    <row r="17" spans="2:13" ht="162" customHeight="1" x14ac:dyDescent="0.2">
      <c r="B17" s="22"/>
      <c r="C17" s="166" t="s">
        <v>36</v>
      </c>
      <c r="D17" s="166"/>
      <c r="E17" s="166"/>
      <c r="F17" s="166"/>
      <c r="G17" s="6"/>
      <c r="H17" s="164"/>
      <c r="I17" s="165"/>
      <c r="J17" s="6"/>
      <c r="K17" s="6"/>
      <c r="L17" s="6"/>
      <c r="M17" s="23"/>
    </row>
    <row r="18" spans="2:13" ht="24.75" customHeight="1" x14ac:dyDescent="0.2">
      <c r="B18" s="22"/>
      <c r="C18" s="119"/>
      <c r="D18" s="119"/>
      <c r="E18" s="119"/>
      <c r="F18" s="119"/>
      <c r="G18" s="6"/>
      <c r="H18" s="115"/>
      <c r="I18" s="116"/>
      <c r="J18" s="6"/>
      <c r="K18" s="6"/>
      <c r="L18" s="6"/>
      <c r="M18" s="23"/>
    </row>
    <row r="19" spans="2:13" ht="21" customHeight="1" x14ac:dyDescent="0.2">
      <c r="B19" s="22"/>
      <c r="C19" s="175" t="s">
        <v>34</v>
      </c>
      <c r="D19" s="175"/>
      <c r="E19" s="175"/>
      <c r="F19" s="175"/>
      <c r="G19" s="175"/>
      <c r="H19" s="175"/>
      <c r="I19" s="175"/>
      <c r="J19" s="175"/>
      <c r="K19" s="175"/>
      <c r="L19" s="175"/>
      <c r="M19" s="23"/>
    </row>
    <row r="20" spans="2:13" ht="43.9" customHeight="1" x14ac:dyDescent="0.2">
      <c r="B20" s="22"/>
      <c r="C20" s="176" t="s">
        <v>37</v>
      </c>
      <c r="D20" s="176"/>
      <c r="E20" s="119"/>
      <c r="F20" s="119"/>
      <c r="G20" s="119"/>
      <c r="H20" s="176" t="s">
        <v>38</v>
      </c>
      <c r="I20" s="176"/>
      <c r="J20" s="119"/>
      <c r="K20" s="119"/>
      <c r="L20" s="119"/>
      <c r="M20" s="23"/>
    </row>
    <row r="21" spans="2:13" ht="48" customHeight="1" thickBot="1" x14ac:dyDescent="0.25">
      <c r="B21" s="24"/>
      <c r="C21" s="25"/>
      <c r="D21" s="25"/>
      <c r="E21" s="25"/>
      <c r="F21" s="25"/>
      <c r="G21" s="25"/>
      <c r="H21" s="25"/>
      <c r="I21" s="25"/>
      <c r="J21" s="25"/>
      <c r="K21" s="25"/>
      <c r="L21" s="25"/>
      <c r="M21" s="26"/>
    </row>
    <row r="22" spans="2:13" ht="8.85" customHeight="1" thickTop="1" thickBot="1" x14ac:dyDescent="0.25">
      <c r="B22" s="6"/>
      <c r="C22" s="6"/>
      <c r="D22" s="6"/>
      <c r="E22" s="6"/>
      <c r="F22" s="6"/>
      <c r="G22" s="6"/>
      <c r="H22" s="6"/>
      <c r="I22" s="6"/>
      <c r="J22" s="6"/>
      <c r="K22" s="6"/>
      <c r="L22" s="6"/>
      <c r="M22" s="6"/>
    </row>
    <row r="23" spans="2:13" ht="21.75" thickTop="1" thickBot="1" x14ac:dyDescent="0.25">
      <c r="B23" s="156">
        <v>2</v>
      </c>
      <c r="C23" s="157"/>
    </row>
    <row r="24" spans="2:13" ht="13.5" thickTop="1" x14ac:dyDescent="0.2">
      <c r="B24" s="13"/>
      <c r="C24" s="14"/>
      <c r="D24" s="14"/>
      <c r="E24" s="14"/>
      <c r="F24" s="14"/>
      <c r="G24" s="14"/>
      <c r="H24" s="14"/>
      <c r="I24" s="14"/>
      <c r="J24" s="14"/>
      <c r="K24" s="14"/>
      <c r="L24" s="14"/>
      <c r="M24" s="15"/>
    </row>
    <row r="25" spans="2:13" ht="18" x14ac:dyDescent="0.25">
      <c r="B25" s="16"/>
      <c r="C25" s="152" t="s">
        <v>1</v>
      </c>
      <c r="D25" s="153"/>
      <c r="E25" s="153"/>
      <c r="F25" s="153"/>
      <c r="G25" s="153"/>
      <c r="H25" s="153"/>
      <c r="I25" s="153"/>
      <c r="J25" s="153"/>
      <c r="K25" s="12"/>
      <c r="L25" s="6"/>
      <c r="M25" s="17"/>
    </row>
    <row r="26" spans="2:13" ht="13.5" customHeight="1" x14ac:dyDescent="0.25">
      <c r="B26" s="16"/>
      <c r="C26" s="12"/>
      <c r="D26" s="7"/>
      <c r="E26" s="7"/>
      <c r="F26" s="7"/>
      <c r="G26" s="7"/>
      <c r="H26" s="7"/>
      <c r="I26" s="7"/>
      <c r="J26" s="7"/>
      <c r="K26" s="12"/>
      <c r="L26" s="6"/>
      <c r="M26" s="17"/>
    </row>
    <row r="27" spans="2:13" ht="18" x14ac:dyDescent="0.25">
      <c r="B27" s="16"/>
      <c r="G27" s="9"/>
      <c r="H27" s="9"/>
      <c r="I27" s="7"/>
      <c r="J27" s="7"/>
      <c r="K27" s="12"/>
      <c r="L27" s="6"/>
      <c r="M27" s="17"/>
    </row>
    <row r="28" spans="2:13" ht="18" x14ac:dyDescent="0.25">
      <c r="B28" s="16"/>
      <c r="G28" s="7"/>
      <c r="H28" s="7"/>
      <c r="I28" s="7"/>
      <c r="J28" s="7"/>
      <c r="K28" s="12"/>
      <c r="L28" s="6"/>
      <c r="M28" s="17"/>
    </row>
    <row r="29" spans="2:13" ht="33.6" customHeight="1" x14ac:dyDescent="0.25">
      <c r="B29" s="16"/>
      <c r="C29" s="160" t="s">
        <v>2</v>
      </c>
      <c r="D29" s="161"/>
      <c r="E29" s="161"/>
      <c r="F29" s="161"/>
      <c r="G29" s="18"/>
      <c r="H29" s="18"/>
      <c r="I29" s="18"/>
      <c r="J29" s="18"/>
      <c r="K29" s="6"/>
      <c r="L29" s="6"/>
      <c r="M29" s="17"/>
    </row>
    <row r="30" spans="2:13" ht="21" customHeight="1" x14ac:dyDescent="0.25">
      <c r="B30" s="16"/>
      <c r="C30" s="162" t="s">
        <v>3</v>
      </c>
      <c r="D30" s="163"/>
      <c r="E30" s="163"/>
      <c r="F30" s="163"/>
      <c r="G30" s="18"/>
      <c r="H30" s="18"/>
      <c r="I30" s="18"/>
      <c r="J30" s="18"/>
      <c r="K30" s="6"/>
      <c r="L30" s="6"/>
      <c r="M30" s="17"/>
    </row>
    <row r="31" spans="2:13" ht="38.450000000000003" customHeight="1" x14ac:dyDescent="0.2">
      <c r="B31" s="16"/>
      <c r="C31" s="177" t="s">
        <v>4</v>
      </c>
      <c r="D31" s="178"/>
      <c r="E31" s="178"/>
      <c r="F31" s="178"/>
      <c r="G31" s="6"/>
      <c r="H31" s="6"/>
      <c r="I31" s="6"/>
      <c r="J31" s="6"/>
      <c r="K31" s="6"/>
      <c r="L31" s="6"/>
      <c r="M31" s="17"/>
    </row>
    <row r="32" spans="2:13" ht="33.75" customHeight="1" x14ac:dyDescent="0.2">
      <c r="B32" s="16"/>
      <c r="C32" s="158" t="s">
        <v>5</v>
      </c>
      <c r="D32" s="163"/>
      <c r="E32" s="163"/>
      <c r="F32" s="163"/>
      <c r="G32" s="6"/>
      <c r="H32" s="6"/>
      <c r="I32" s="6"/>
      <c r="J32" s="6"/>
      <c r="K32" s="6"/>
      <c r="L32" s="6"/>
      <c r="M32" s="17"/>
    </row>
    <row r="33" spans="2:13" ht="12" customHeight="1" x14ac:dyDescent="0.2">
      <c r="B33" s="16"/>
      <c r="G33" s="6"/>
      <c r="H33" s="6"/>
      <c r="I33" s="6"/>
      <c r="J33" s="6"/>
      <c r="K33" s="6"/>
      <c r="L33" s="6"/>
      <c r="M33" s="17"/>
    </row>
    <row r="34" spans="2:13" ht="21" customHeight="1" x14ac:dyDescent="0.2">
      <c r="B34" s="16"/>
      <c r="G34" s="6"/>
      <c r="H34" s="6"/>
      <c r="I34" s="6"/>
      <c r="J34" s="6"/>
      <c r="K34" s="6"/>
      <c r="L34" s="6"/>
      <c r="M34" s="17"/>
    </row>
    <row r="35" spans="2:13" ht="18.75" customHeight="1" thickBot="1" x14ac:dyDescent="0.25">
      <c r="B35" s="19"/>
      <c r="C35" s="20"/>
      <c r="D35" s="20"/>
      <c r="E35" s="20"/>
      <c r="F35" s="20"/>
      <c r="G35" s="20"/>
      <c r="H35" s="20"/>
      <c r="I35" s="20"/>
      <c r="J35" s="20"/>
      <c r="K35" s="20"/>
      <c r="L35" s="20"/>
      <c r="M35" s="21"/>
    </row>
    <row r="36" spans="2:13" ht="8.85" customHeight="1" thickTop="1" thickBot="1" x14ac:dyDescent="0.25">
      <c r="B36" s="6"/>
      <c r="C36" s="6"/>
      <c r="D36" s="6"/>
      <c r="E36" s="6"/>
      <c r="F36" s="6"/>
      <c r="G36" s="6"/>
      <c r="H36" s="6"/>
      <c r="I36" s="6"/>
      <c r="J36" s="6"/>
      <c r="K36" s="6"/>
      <c r="L36" s="6"/>
      <c r="M36" s="6"/>
    </row>
    <row r="37" spans="2:13" ht="21.75" thickTop="1" thickBot="1" x14ac:dyDescent="0.25">
      <c r="B37" s="156">
        <v>3</v>
      </c>
      <c r="C37" s="157"/>
    </row>
    <row r="38" spans="2:13" ht="13.5" thickTop="1" x14ac:dyDescent="0.2">
      <c r="B38" s="13"/>
      <c r="C38" s="14"/>
      <c r="D38" s="14"/>
      <c r="E38" s="14"/>
      <c r="F38" s="14"/>
      <c r="G38" s="14"/>
      <c r="H38" s="14"/>
      <c r="I38" s="14"/>
      <c r="J38" s="14"/>
      <c r="K38" s="14"/>
      <c r="L38" s="14"/>
      <c r="M38" s="15"/>
    </row>
    <row r="39" spans="2:13" ht="35.25" customHeight="1" x14ac:dyDescent="0.2">
      <c r="B39" s="16"/>
      <c r="C39" s="167" t="s">
        <v>73</v>
      </c>
      <c r="D39" s="168"/>
      <c r="E39" s="168"/>
      <c r="F39" s="168"/>
      <c r="G39" s="168"/>
      <c r="H39" s="168"/>
      <c r="I39" s="168"/>
      <c r="J39" s="168"/>
      <c r="K39" s="169"/>
      <c r="L39" s="169"/>
      <c r="M39" s="170"/>
    </row>
    <row r="40" spans="2:13" ht="18" x14ac:dyDescent="0.25">
      <c r="B40" s="16"/>
      <c r="C40" s="12"/>
      <c r="D40" s="7"/>
      <c r="E40" s="7"/>
      <c r="F40" s="7"/>
      <c r="G40" s="7"/>
      <c r="H40" s="7"/>
      <c r="I40" s="7"/>
      <c r="J40" s="7"/>
      <c r="K40" s="12"/>
      <c r="L40" s="6"/>
      <c r="M40" s="17"/>
    </row>
    <row r="41" spans="2:13" ht="15" x14ac:dyDescent="0.2">
      <c r="B41" s="16"/>
      <c r="C41" s="171" t="s">
        <v>74</v>
      </c>
      <c r="D41" s="171"/>
      <c r="E41" s="171"/>
      <c r="F41" s="171"/>
      <c r="G41" s="171"/>
      <c r="H41" s="171"/>
      <c r="I41" s="171"/>
      <c r="J41" s="171"/>
      <c r="K41" s="171"/>
      <c r="L41" s="171"/>
      <c r="M41" s="17"/>
    </row>
    <row r="42" spans="2:13" ht="73.5" customHeight="1" x14ac:dyDescent="0.2">
      <c r="B42" s="16"/>
      <c r="C42" s="172" t="s">
        <v>75</v>
      </c>
      <c r="D42" s="172"/>
      <c r="E42" s="172"/>
      <c r="F42" s="172"/>
      <c r="G42" s="172"/>
      <c r="H42" s="172"/>
      <c r="I42" s="172"/>
      <c r="J42" s="172"/>
      <c r="K42" s="172"/>
      <c r="L42" s="172"/>
      <c r="M42" s="17"/>
    </row>
    <row r="43" spans="2:13" ht="16.5" customHeight="1" thickBot="1" x14ac:dyDescent="0.25">
      <c r="B43" s="19"/>
      <c r="C43" s="20"/>
      <c r="D43" s="20"/>
      <c r="E43" s="20"/>
      <c r="F43" s="20"/>
      <c r="G43" s="20"/>
      <c r="H43" s="20"/>
      <c r="I43" s="20"/>
      <c r="J43" s="20"/>
      <c r="K43" s="20"/>
      <c r="L43" s="20"/>
      <c r="M43" s="21"/>
    </row>
    <row r="44" spans="2:13" ht="8.85" customHeight="1" thickTop="1" thickBot="1" x14ac:dyDescent="0.25"/>
    <row r="45" spans="2:13" ht="21.75" thickTop="1" thickBot="1" x14ac:dyDescent="0.25">
      <c r="B45" s="156">
        <v>4</v>
      </c>
      <c r="C45" s="157"/>
    </row>
    <row r="46" spans="2:13" ht="13.5" thickTop="1" x14ac:dyDescent="0.2">
      <c r="B46" s="13"/>
      <c r="C46" s="14"/>
      <c r="D46" s="14"/>
      <c r="E46" s="14"/>
      <c r="F46" s="14"/>
      <c r="G46" s="14"/>
      <c r="H46" s="14"/>
      <c r="I46" s="14"/>
      <c r="J46" s="14"/>
      <c r="K46" s="14"/>
      <c r="L46" s="14"/>
      <c r="M46" s="15"/>
    </row>
    <row r="47" spans="2:13" ht="18" x14ac:dyDescent="0.25">
      <c r="B47" s="16"/>
      <c r="C47" s="152" t="s">
        <v>6</v>
      </c>
      <c r="D47" s="153"/>
      <c r="E47" s="153"/>
      <c r="F47" s="153"/>
      <c r="G47" s="153"/>
      <c r="H47" s="153"/>
      <c r="I47" s="153"/>
      <c r="J47" s="153"/>
      <c r="K47" s="154"/>
      <c r="L47" s="154"/>
      <c r="M47" s="155"/>
    </row>
    <row r="48" spans="2:13" ht="18" x14ac:dyDescent="0.25">
      <c r="B48" s="16"/>
      <c r="C48" s="12"/>
      <c r="D48" s="7"/>
      <c r="E48" s="7"/>
      <c r="F48" s="7"/>
      <c r="G48" s="7"/>
      <c r="H48" s="7"/>
      <c r="I48" s="7"/>
      <c r="J48" s="7"/>
      <c r="K48" s="12"/>
      <c r="L48" s="6"/>
      <c r="M48" s="17"/>
    </row>
    <row r="49" spans="2:13" ht="13.5" thickBot="1" x14ac:dyDescent="0.25">
      <c r="B49" s="19"/>
      <c r="C49" s="20"/>
      <c r="D49" s="20"/>
      <c r="E49" s="20"/>
      <c r="F49" s="20"/>
      <c r="G49" s="20"/>
      <c r="H49" s="20"/>
      <c r="I49" s="20"/>
      <c r="J49" s="20"/>
      <c r="K49" s="20"/>
      <c r="L49" s="20"/>
      <c r="M49" s="21"/>
    </row>
    <row r="50" spans="2:13" ht="13.5" thickTop="1" x14ac:dyDescent="0.2">
      <c r="B50" s="6"/>
      <c r="C50" s="6"/>
      <c r="D50" s="6"/>
      <c r="E50" s="6"/>
      <c r="F50" s="6"/>
      <c r="G50" s="6"/>
      <c r="H50" s="6"/>
      <c r="I50" s="6"/>
      <c r="J50" s="6"/>
      <c r="K50" s="6"/>
      <c r="L50" s="6"/>
      <c r="M50" s="6"/>
    </row>
    <row r="51" spans="2:13" ht="58.5" customHeight="1" x14ac:dyDescent="0.2">
      <c r="B51" s="6"/>
      <c r="C51" s="6"/>
      <c r="D51" s="6"/>
      <c r="E51" s="6"/>
      <c r="F51" s="6"/>
      <c r="G51" s="6"/>
      <c r="H51" s="6"/>
      <c r="I51" s="6"/>
      <c r="J51" s="6"/>
      <c r="K51" s="6"/>
      <c r="L51" s="6"/>
      <c r="M51" s="6"/>
    </row>
    <row r="52" spans="2:13" ht="19.5" customHeight="1" thickBot="1" x14ac:dyDescent="0.25">
      <c r="B52" s="6"/>
      <c r="C52" s="6"/>
      <c r="D52" s="6"/>
      <c r="E52" s="6"/>
      <c r="F52" s="6"/>
      <c r="G52" s="6"/>
      <c r="H52" s="6"/>
      <c r="I52" s="6"/>
      <c r="J52" s="6"/>
      <c r="K52" s="6"/>
      <c r="L52" s="6"/>
      <c r="M52" s="6"/>
    </row>
    <row r="53" spans="2:13" ht="21.75" thickTop="1" thickBot="1" x14ac:dyDescent="0.25">
      <c r="B53" s="156">
        <v>5</v>
      </c>
      <c r="C53" s="157"/>
    </row>
    <row r="54" spans="2:13" ht="13.5" thickTop="1" x14ac:dyDescent="0.2">
      <c r="B54" s="13"/>
      <c r="C54" s="14"/>
      <c r="D54" s="14"/>
      <c r="E54" s="14"/>
      <c r="F54" s="14"/>
      <c r="G54" s="14"/>
      <c r="H54" s="14"/>
      <c r="I54" s="14"/>
      <c r="J54" s="14"/>
      <c r="K54" s="14"/>
      <c r="L54" s="14"/>
      <c r="M54" s="15"/>
    </row>
    <row r="55" spans="2:13" ht="18" x14ac:dyDescent="0.25">
      <c r="B55" s="16"/>
      <c r="C55" s="152" t="s">
        <v>76</v>
      </c>
      <c r="D55" s="153"/>
      <c r="E55" s="153"/>
      <c r="F55" s="153"/>
      <c r="G55" s="153"/>
      <c r="H55" s="153"/>
      <c r="I55" s="153"/>
      <c r="J55" s="153"/>
      <c r="K55" s="154"/>
      <c r="L55" s="154"/>
      <c r="M55" s="155"/>
    </row>
    <row r="56" spans="2:13" ht="135.75" customHeight="1" x14ac:dyDescent="0.25">
      <c r="B56" s="16"/>
      <c r="C56" s="147"/>
      <c r="D56" s="148"/>
      <c r="E56" s="148"/>
      <c r="F56" s="148"/>
      <c r="G56" s="148"/>
      <c r="H56" s="148"/>
      <c r="I56" s="148"/>
      <c r="J56" s="148"/>
      <c r="K56" s="146"/>
      <c r="L56" s="146"/>
      <c r="M56" s="149"/>
    </row>
    <row r="57" spans="2:13" ht="15" x14ac:dyDescent="0.2">
      <c r="B57" s="16"/>
      <c r="C57" s="171" t="s">
        <v>77</v>
      </c>
      <c r="D57" s="171"/>
      <c r="E57" s="171"/>
      <c r="F57" s="171"/>
      <c r="G57" s="171"/>
      <c r="H57" s="171"/>
      <c r="I57" s="171"/>
      <c r="J57" s="171"/>
      <c r="K57" s="171"/>
      <c r="L57" s="171"/>
      <c r="M57" s="149"/>
    </row>
    <row r="58" spans="2:13" ht="18" x14ac:dyDescent="0.25">
      <c r="B58" s="16"/>
      <c r="C58" s="147"/>
      <c r="D58" s="148"/>
      <c r="E58" s="148"/>
      <c r="F58" s="148"/>
      <c r="G58" s="148"/>
      <c r="H58" s="148"/>
      <c r="I58" s="148"/>
      <c r="J58" s="148"/>
      <c r="K58" s="146"/>
      <c r="L58" s="146"/>
      <c r="M58" s="149"/>
    </row>
    <row r="59" spans="2:13" ht="18" x14ac:dyDescent="0.25">
      <c r="B59" s="16"/>
      <c r="C59" s="147" t="s">
        <v>81</v>
      </c>
      <c r="D59" s="148"/>
      <c r="E59" s="148"/>
      <c r="F59" s="148"/>
      <c r="G59" s="148"/>
      <c r="H59" s="148"/>
      <c r="I59" s="148"/>
      <c r="J59" s="148"/>
      <c r="K59" s="146"/>
      <c r="L59" s="146"/>
      <c r="M59" s="149"/>
    </row>
    <row r="60" spans="2:13" ht="18" x14ac:dyDescent="0.25">
      <c r="B60" s="16"/>
      <c r="C60" s="147"/>
      <c r="D60" s="148"/>
      <c r="E60" s="148"/>
      <c r="F60" s="148"/>
      <c r="G60" s="148"/>
      <c r="H60" s="148"/>
      <c r="I60" s="148"/>
      <c r="J60" s="148"/>
      <c r="K60" s="146"/>
      <c r="L60" s="146"/>
      <c r="M60" s="149"/>
    </row>
    <row r="61" spans="2:13" ht="311.25" customHeight="1" x14ac:dyDescent="0.25">
      <c r="B61" s="16"/>
      <c r="C61" s="147"/>
      <c r="D61" s="148"/>
      <c r="E61" s="148"/>
      <c r="F61" s="148"/>
      <c r="G61" s="148"/>
      <c r="H61" s="148"/>
      <c r="I61" s="148"/>
      <c r="J61" s="148"/>
      <c r="K61" s="146"/>
      <c r="L61" s="146"/>
      <c r="M61" s="149"/>
    </row>
    <row r="62" spans="2:13" ht="33.75" customHeight="1" x14ac:dyDescent="0.2">
      <c r="B62" s="16"/>
      <c r="C62" s="244" t="s">
        <v>82</v>
      </c>
      <c r="D62" s="244"/>
      <c r="E62" s="244"/>
      <c r="F62" s="244"/>
      <c r="G62" s="244"/>
      <c r="H62" s="244"/>
      <c r="I62" s="244"/>
      <c r="J62" s="244"/>
      <c r="K62" s="244"/>
      <c r="L62" s="244"/>
      <c r="M62" s="149"/>
    </row>
    <row r="63" spans="2:13" ht="18" x14ac:dyDescent="0.25">
      <c r="B63" s="16"/>
      <c r="C63" s="147"/>
      <c r="D63" s="148"/>
      <c r="E63" s="148"/>
      <c r="F63" s="148"/>
      <c r="G63" s="148"/>
      <c r="H63" s="148"/>
      <c r="I63" s="148"/>
      <c r="J63" s="148"/>
      <c r="K63" s="146"/>
      <c r="L63" s="146"/>
      <c r="M63" s="149"/>
    </row>
    <row r="64" spans="2:13" ht="18" x14ac:dyDescent="0.25">
      <c r="B64" s="16"/>
      <c r="C64" s="147"/>
      <c r="D64" s="148"/>
      <c r="E64" s="148"/>
      <c r="F64" s="148"/>
      <c r="G64" s="148"/>
      <c r="H64" s="148"/>
      <c r="I64" s="148"/>
      <c r="J64" s="148"/>
      <c r="K64" s="146"/>
      <c r="L64" s="146"/>
      <c r="M64" s="149"/>
    </row>
    <row r="65" spans="2:13" ht="18" x14ac:dyDescent="0.25">
      <c r="B65" s="16"/>
      <c r="C65" s="147"/>
      <c r="D65" s="148"/>
      <c r="E65" s="148"/>
      <c r="F65" s="148"/>
      <c r="G65" s="148"/>
      <c r="H65" s="148"/>
      <c r="I65" s="148"/>
      <c r="J65" s="148"/>
      <c r="K65" s="146"/>
      <c r="L65" s="146"/>
      <c r="M65" s="149"/>
    </row>
    <row r="66" spans="2:13" ht="18" x14ac:dyDescent="0.25">
      <c r="B66" s="16"/>
      <c r="C66" s="147"/>
      <c r="D66" s="148"/>
      <c r="E66" s="148"/>
      <c r="F66" s="148"/>
      <c r="G66" s="148"/>
      <c r="H66" s="148"/>
      <c r="I66" s="148"/>
      <c r="J66" s="148"/>
      <c r="K66" s="146"/>
      <c r="L66" s="146"/>
      <c r="M66" s="149"/>
    </row>
    <row r="67" spans="2:13" ht="33" customHeight="1" x14ac:dyDescent="0.2">
      <c r="B67" s="16"/>
      <c r="M67" s="149"/>
    </row>
    <row r="68" spans="2:13" ht="18" x14ac:dyDescent="0.25">
      <c r="B68" s="16"/>
      <c r="C68" s="147"/>
      <c r="D68" s="148"/>
      <c r="E68" s="148"/>
      <c r="F68" s="148"/>
      <c r="G68" s="148"/>
      <c r="H68" s="148"/>
      <c r="I68" s="148"/>
      <c r="J68" s="148"/>
      <c r="K68" s="146"/>
      <c r="L68" s="146"/>
      <c r="M68" s="149"/>
    </row>
    <row r="69" spans="2:13" ht="37.5" customHeight="1" x14ac:dyDescent="0.2">
      <c r="B69" s="16"/>
      <c r="C69" s="244" t="s">
        <v>79</v>
      </c>
      <c r="D69" s="244"/>
      <c r="E69" s="244"/>
      <c r="F69" s="244"/>
      <c r="G69" s="244"/>
      <c r="H69" s="244"/>
      <c r="I69" s="244"/>
      <c r="J69" s="244"/>
      <c r="K69" s="244"/>
      <c r="L69" s="244"/>
      <c r="M69" s="149"/>
    </row>
    <row r="70" spans="2:13" ht="18" x14ac:dyDescent="0.25">
      <c r="B70" s="16"/>
      <c r="C70" s="147"/>
      <c r="D70" s="148"/>
      <c r="E70" s="148"/>
      <c r="F70" s="148"/>
      <c r="G70" s="148"/>
      <c r="H70" s="148"/>
      <c r="I70" s="148"/>
      <c r="J70" s="148"/>
      <c r="K70" s="146"/>
      <c r="L70" s="146"/>
      <c r="M70" s="149"/>
    </row>
    <row r="71" spans="2:13" ht="18.75" customHeight="1" x14ac:dyDescent="0.25">
      <c r="B71" s="16"/>
      <c r="C71" s="147" t="s">
        <v>80</v>
      </c>
      <c r="D71" s="148"/>
      <c r="E71" s="148"/>
      <c r="F71" s="148"/>
      <c r="G71" s="148"/>
      <c r="H71" s="148"/>
      <c r="I71" s="148"/>
      <c r="J71" s="148"/>
      <c r="K71" s="146"/>
      <c r="L71" s="146"/>
      <c r="M71" s="149"/>
    </row>
    <row r="72" spans="2:13" ht="229.5" customHeight="1" x14ac:dyDescent="0.25">
      <c r="B72" s="16"/>
      <c r="C72" s="147"/>
      <c r="D72" s="148"/>
      <c r="E72" s="148"/>
      <c r="F72" s="148"/>
      <c r="G72" s="148"/>
      <c r="H72" s="148"/>
      <c r="I72" s="148"/>
      <c r="J72" s="148"/>
      <c r="K72" s="146"/>
      <c r="L72" s="146"/>
      <c r="M72" s="149"/>
    </row>
    <row r="73" spans="2:13" ht="18" x14ac:dyDescent="0.25">
      <c r="B73" s="16"/>
      <c r="C73" s="147"/>
      <c r="D73" s="148"/>
      <c r="E73" s="148"/>
      <c r="F73" s="148"/>
      <c r="G73" s="148"/>
      <c r="H73" s="148"/>
      <c r="I73" s="148"/>
      <c r="J73" s="148"/>
      <c r="K73" s="146"/>
      <c r="L73" s="146"/>
      <c r="M73" s="149"/>
    </row>
    <row r="74" spans="2:13" ht="35.25" customHeight="1" x14ac:dyDescent="0.2">
      <c r="B74" s="16"/>
      <c r="C74" s="244" t="s">
        <v>83</v>
      </c>
      <c r="D74" s="244"/>
      <c r="E74" s="244"/>
      <c r="F74" s="244"/>
      <c r="G74" s="244"/>
      <c r="H74" s="244"/>
      <c r="I74" s="244"/>
      <c r="J74" s="244"/>
      <c r="K74" s="244"/>
      <c r="L74" s="244"/>
      <c r="M74" s="149"/>
    </row>
    <row r="75" spans="2:13" s="2" customFormat="1" ht="18" x14ac:dyDescent="0.25">
      <c r="B75" s="241"/>
      <c r="C75" s="147"/>
      <c r="D75" s="148"/>
      <c r="E75" s="148"/>
      <c r="F75" s="148"/>
      <c r="G75" s="148"/>
      <c r="H75" s="148"/>
      <c r="I75" s="148"/>
      <c r="J75" s="148"/>
      <c r="K75" s="242"/>
      <c r="L75" s="242"/>
      <c r="M75" s="243"/>
    </row>
    <row r="76" spans="2:13" ht="18" x14ac:dyDescent="0.25">
      <c r="B76" s="16"/>
      <c r="C76" s="12"/>
      <c r="D76" s="7"/>
      <c r="E76" s="7"/>
      <c r="F76" s="7"/>
      <c r="G76" s="7"/>
      <c r="H76" s="7"/>
      <c r="I76" s="7"/>
      <c r="J76" s="7"/>
      <c r="K76" s="12"/>
      <c r="L76" s="6"/>
      <c r="M76" s="17"/>
    </row>
    <row r="77" spans="2:13" ht="13.5" thickBot="1" x14ac:dyDescent="0.25">
      <c r="B77" s="19"/>
      <c r="C77" s="20"/>
      <c r="D77" s="20"/>
      <c r="E77" s="20"/>
      <c r="F77" s="20"/>
      <c r="G77" s="20"/>
      <c r="H77" s="20"/>
      <c r="I77" s="20"/>
      <c r="J77" s="20"/>
      <c r="K77" s="20"/>
      <c r="L77" s="20"/>
      <c r="M77" s="21"/>
    </row>
    <row r="78" spans="2:13" ht="13.5" thickTop="1" x14ac:dyDescent="0.2"/>
  </sheetData>
  <sheetProtection sheet="1" selectLockedCells="1"/>
  <mergeCells count="29">
    <mergeCell ref="C62:L62"/>
    <mergeCell ref="C69:L69"/>
    <mergeCell ref="C74:L74"/>
    <mergeCell ref="C31:F31"/>
    <mergeCell ref="C32:F32"/>
    <mergeCell ref="B53:C53"/>
    <mergeCell ref="C55:M55"/>
    <mergeCell ref="C57:L57"/>
    <mergeCell ref="A1:M1"/>
    <mergeCell ref="B2:C2"/>
    <mergeCell ref="C19:L19"/>
    <mergeCell ref="C20:D20"/>
    <mergeCell ref="H20:I20"/>
    <mergeCell ref="C47:M47"/>
    <mergeCell ref="B45:C45"/>
    <mergeCell ref="C9:F11"/>
    <mergeCell ref="C25:J25"/>
    <mergeCell ref="B5:C5"/>
    <mergeCell ref="C7:K7"/>
    <mergeCell ref="C29:F29"/>
    <mergeCell ref="C30:F30"/>
    <mergeCell ref="H17:I17"/>
    <mergeCell ref="B23:C23"/>
    <mergeCell ref="C17:F17"/>
    <mergeCell ref="C13:L15"/>
    <mergeCell ref="B37:C37"/>
    <mergeCell ref="C39:M39"/>
    <mergeCell ref="C41:L41"/>
    <mergeCell ref="C42:L42"/>
  </mergeCells>
  <pageMargins left="0.7" right="0.7" top="0.75" bottom="0.75" header="0.3" footer="0.3"/>
  <pageSetup paperSize="9" scale="61" orientation="portrait" r:id="rId1"/>
  <headerFooter>
    <oddFooter xml:space="preserve">&amp;C&amp;K02-066 &amp;"Arial,Gras"DGESCO &amp;"Arial,Italique"&amp;8 &amp;K000000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8"/>
  <sheetViews>
    <sheetView showGridLines="0" zoomScale="95" zoomScaleNormal="95" workbookViewId="0">
      <selection activeCell="C10" sqref="C10"/>
    </sheetView>
  </sheetViews>
  <sheetFormatPr baseColWidth="10" defaultColWidth="10.85546875" defaultRowHeight="15" x14ac:dyDescent="0.2"/>
  <cols>
    <col min="1" max="1" width="10.85546875" style="3"/>
    <col min="2" max="2" width="4.140625" style="3" customWidth="1"/>
    <col min="3" max="3" width="32" style="3" customWidth="1"/>
    <col min="4" max="4" width="28.42578125" style="3" customWidth="1"/>
    <col min="5" max="5" width="67" style="3" customWidth="1"/>
    <col min="6" max="16384" width="10.85546875" style="3"/>
  </cols>
  <sheetData>
    <row r="1" spans="2:5" ht="15.75" thickBot="1" x14ac:dyDescent="0.25"/>
    <row r="2" spans="2:5" ht="29.25" x14ac:dyDescent="0.6">
      <c r="C2" s="30" t="s">
        <v>7</v>
      </c>
      <c r="D2" s="181"/>
      <c r="E2" s="182"/>
    </row>
    <row r="3" spans="2:5" ht="29.25" x14ac:dyDescent="0.6">
      <c r="C3" s="31" t="s">
        <v>8</v>
      </c>
      <c r="D3" s="183"/>
      <c r="E3" s="183"/>
    </row>
    <row r="4" spans="2:5" ht="29.25" x14ac:dyDescent="0.6">
      <c r="C4" s="31" t="s">
        <v>9</v>
      </c>
      <c r="D4" s="183"/>
      <c r="E4" s="183"/>
    </row>
    <row r="5" spans="2:5" ht="29.25" x14ac:dyDescent="0.6">
      <c r="C5" s="31"/>
      <c r="D5" s="183"/>
      <c r="E5" s="183"/>
    </row>
    <row r="6" spans="2:5" ht="30" thickBot="1" x14ac:dyDescent="0.65">
      <c r="C6" s="32" t="s">
        <v>10</v>
      </c>
      <c r="D6" s="184"/>
      <c r="E6" s="184"/>
    </row>
    <row r="9" spans="2:5" s="33" customFormat="1" ht="18" x14ac:dyDescent="0.25">
      <c r="C9" s="34" t="s">
        <v>11</v>
      </c>
      <c r="D9" s="34" t="s">
        <v>12</v>
      </c>
      <c r="E9" s="34" t="s">
        <v>13</v>
      </c>
    </row>
    <row r="10" spans="2:5" s="33" customFormat="1" ht="18" x14ac:dyDescent="0.25">
      <c r="B10" s="34">
        <v>1</v>
      </c>
      <c r="C10" s="35"/>
      <c r="D10" s="35"/>
      <c r="E10" s="36" t="str">
        <f>CONCATENATE(C10," ",D10)</f>
        <v xml:space="preserve"> </v>
      </c>
    </row>
    <row r="11" spans="2:5" s="33" customFormat="1" ht="18" x14ac:dyDescent="0.25">
      <c r="B11" s="34">
        <v>2</v>
      </c>
      <c r="C11" s="35"/>
      <c r="D11" s="35"/>
      <c r="E11" s="36" t="str">
        <f t="shared" ref="E11:E38" si="0">CONCATENATE(C11," ",D11)</f>
        <v xml:space="preserve"> </v>
      </c>
    </row>
    <row r="12" spans="2:5" s="33" customFormat="1" ht="18" x14ac:dyDescent="0.25">
      <c r="B12" s="34">
        <v>3</v>
      </c>
      <c r="C12" s="35"/>
      <c r="D12" s="35"/>
      <c r="E12" s="36" t="str">
        <f t="shared" si="0"/>
        <v xml:space="preserve"> </v>
      </c>
    </row>
    <row r="13" spans="2:5" s="33" customFormat="1" ht="18" x14ac:dyDescent="0.25">
      <c r="B13" s="34">
        <v>4</v>
      </c>
      <c r="C13" s="35"/>
      <c r="D13" s="35"/>
      <c r="E13" s="36" t="str">
        <f t="shared" si="0"/>
        <v xml:space="preserve"> </v>
      </c>
    </row>
    <row r="14" spans="2:5" s="33" customFormat="1" ht="18" x14ac:dyDescent="0.25">
      <c r="B14" s="34">
        <v>5</v>
      </c>
      <c r="C14" s="35"/>
      <c r="D14" s="35"/>
      <c r="E14" s="36" t="str">
        <f t="shared" si="0"/>
        <v xml:space="preserve"> </v>
      </c>
    </row>
    <row r="15" spans="2:5" s="33" customFormat="1" ht="18" x14ac:dyDescent="0.25">
      <c r="B15" s="34">
        <v>6</v>
      </c>
      <c r="C15" s="35"/>
      <c r="D15" s="35"/>
      <c r="E15" s="36" t="str">
        <f t="shared" si="0"/>
        <v xml:space="preserve"> </v>
      </c>
    </row>
    <row r="16" spans="2:5" s="33" customFormat="1" ht="18" x14ac:dyDescent="0.25">
      <c r="B16" s="34">
        <v>7</v>
      </c>
      <c r="C16" s="35"/>
      <c r="D16" s="35"/>
      <c r="E16" s="36" t="str">
        <f t="shared" si="0"/>
        <v xml:space="preserve"> </v>
      </c>
    </row>
    <row r="17" spans="2:5" s="33" customFormat="1" ht="18" x14ac:dyDescent="0.25">
      <c r="B17" s="34">
        <v>8</v>
      </c>
      <c r="C17" s="35"/>
      <c r="D17" s="35"/>
      <c r="E17" s="36" t="str">
        <f t="shared" si="0"/>
        <v xml:space="preserve"> </v>
      </c>
    </row>
    <row r="18" spans="2:5" s="33" customFormat="1" ht="18" x14ac:dyDescent="0.25">
      <c r="B18" s="34">
        <v>9</v>
      </c>
      <c r="C18" s="35"/>
      <c r="D18" s="35"/>
      <c r="E18" s="36" t="str">
        <f t="shared" si="0"/>
        <v xml:space="preserve"> </v>
      </c>
    </row>
    <row r="19" spans="2:5" s="33" customFormat="1" ht="18" x14ac:dyDescent="0.25">
      <c r="B19" s="34">
        <v>10</v>
      </c>
      <c r="C19" s="35"/>
      <c r="D19" s="35"/>
      <c r="E19" s="36" t="str">
        <f t="shared" si="0"/>
        <v xml:space="preserve"> </v>
      </c>
    </row>
    <row r="20" spans="2:5" s="33" customFormat="1" ht="18" x14ac:dyDescent="0.25">
      <c r="B20" s="34">
        <v>11</v>
      </c>
      <c r="C20" s="35"/>
      <c r="D20" s="35"/>
      <c r="E20" s="36" t="str">
        <f t="shared" si="0"/>
        <v xml:space="preserve"> </v>
      </c>
    </row>
    <row r="21" spans="2:5" s="33" customFormat="1" ht="18" x14ac:dyDescent="0.25">
      <c r="B21" s="34">
        <v>12</v>
      </c>
      <c r="C21" s="35"/>
      <c r="D21" s="35"/>
      <c r="E21" s="36" t="str">
        <f t="shared" si="0"/>
        <v xml:space="preserve"> </v>
      </c>
    </row>
    <row r="22" spans="2:5" s="33" customFormat="1" ht="18" x14ac:dyDescent="0.25">
      <c r="B22" s="34">
        <v>13</v>
      </c>
      <c r="C22" s="35"/>
      <c r="D22" s="35"/>
      <c r="E22" s="36" t="str">
        <f t="shared" si="0"/>
        <v xml:space="preserve"> </v>
      </c>
    </row>
    <row r="23" spans="2:5" s="33" customFormat="1" ht="18" x14ac:dyDescent="0.25">
      <c r="B23" s="34">
        <v>14</v>
      </c>
      <c r="C23" s="35"/>
      <c r="D23" s="35"/>
      <c r="E23" s="36" t="str">
        <f t="shared" si="0"/>
        <v xml:space="preserve"> </v>
      </c>
    </row>
    <row r="24" spans="2:5" s="33" customFormat="1" ht="18" x14ac:dyDescent="0.25">
      <c r="B24" s="34">
        <v>15</v>
      </c>
      <c r="C24" s="35"/>
      <c r="D24" s="35"/>
      <c r="E24" s="36" t="str">
        <f t="shared" si="0"/>
        <v xml:space="preserve"> </v>
      </c>
    </row>
    <row r="25" spans="2:5" s="33" customFormat="1" ht="18" x14ac:dyDescent="0.25">
      <c r="B25" s="34">
        <v>16</v>
      </c>
      <c r="C25" s="35"/>
      <c r="D25" s="35"/>
      <c r="E25" s="36" t="str">
        <f t="shared" si="0"/>
        <v xml:space="preserve"> </v>
      </c>
    </row>
    <row r="26" spans="2:5" s="33" customFormat="1" ht="18" x14ac:dyDescent="0.25">
      <c r="B26" s="34">
        <v>17</v>
      </c>
      <c r="C26" s="35"/>
      <c r="D26" s="35"/>
      <c r="E26" s="36" t="str">
        <f t="shared" si="0"/>
        <v xml:space="preserve"> </v>
      </c>
    </row>
    <row r="27" spans="2:5" s="33" customFormat="1" ht="18" x14ac:dyDescent="0.25">
      <c r="B27" s="34">
        <v>18</v>
      </c>
      <c r="C27" s="35"/>
      <c r="D27" s="35"/>
      <c r="E27" s="36" t="str">
        <f t="shared" si="0"/>
        <v xml:space="preserve"> </v>
      </c>
    </row>
    <row r="28" spans="2:5" s="33" customFormat="1" ht="18" x14ac:dyDescent="0.25">
      <c r="B28" s="34">
        <v>19</v>
      </c>
      <c r="C28" s="35"/>
      <c r="D28" s="35"/>
      <c r="E28" s="36" t="str">
        <f t="shared" si="0"/>
        <v xml:space="preserve"> </v>
      </c>
    </row>
    <row r="29" spans="2:5" s="33" customFormat="1" ht="18" x14ac:dyDescent="0.25">
      <c r="B29" s="34">
        <v>20</v>
      </c>
      <c r="C29" s="35"/>
      <c r="D29" s="35"/>
      <c r="E29" s="36" t="str">
        <f t="shared" si="0"/>
        <v xml:space="preserve"> </v>
      </c>
    </row>
    <row r="30" spans="2:5" s="33" customFormat="1" ht="18" x14ac:dyDescent="0.25">
      <c r="B30" s="34">
        <v>21</v>
      </c>
      <c r="C30" s="35"/>
      <c r="D30" s="35"/>
      <c r="E30" s="36" t="str">
        <f t="shared" si="0"/>
        <v xml:space="preserve"> </v>
      </c>
    </row>
    <row r="31" spans="2:5" s="33" customFormat="1" ht="18" x14ac:dyDescent="0.25">
      <c r="B31" s="34">
        <v>22</v>
      </c>
      <c r="C31" s="35"/>
      <c r="D31" s="35"/>
      <c r="E31" s="36" t="str">
        <f t="shared" si="0"/>
        <v xml:space="preserve"> </v>
      </c>
    </row>
    <row r="32" spans="2:5" s="33" customFormat="1" ht="18" x14ac:dyDescent="0.25">
      <c r="B32" s="34">
        <v>23</v>
      </c>
      <c r="C32" s="35"/>
      <c r="D32" s="35"/>
      <c r="E32" s="36" t="str">
        <f t="shared" si="0"/>
        <v xml:space="preserve"> </v>
      </c>
    </row>
    <row r="33" spans="2:5" s="33" customFormat="1" ht="18" x14ac:dyDescent="0.25">
      <c r="B33" s="34">
        <v>24</v>
      </c>
      <c r="C33" s="35"/>
      <c r="D33" s="35"/>
      <c r="E33" s="36" t="str">
        <f t="shared" si="0"/>
        <v xml:space="preserve"> </v>
      </c>
    </row>
    <row r="34" spans="2:5" s="33" customFormat="1" ht="18" x14ac:dyDescent="0.25">
      <c r="B34" s="34">
        <v>25</v>
      </c>
      <c r="C34" s="35"/>
      <c r="D34" s="35"/>
      <c r="E34" s="36" t="str">
        <f t="shared" si="0"/>
        <v xml:space="preserve"> </v>
      </c>
    </row>
    <row r="35" spans="2:5" s="33" customFormat="1" ht="18" x14ac:dyDescent="0.25">
      <c r="B35" s="34">
        <v>26</v>
      </c>
      <c r="C35" s="35"/>
      <c r="D35" s="35"/>
      <c r="E35" s="36" t="str">
        <f t="shared" si="0"/>
        <v xml:space="preserve"> </v>
      </c>
    </row>
    <row r="36" spans="2:5" s="33" customFormat="1" ht="18" x14ac:dyDescent="0.25">
      <c r="B36" s="34">
        <v>27</v>
      </c>
      <c r="C36" s="35"/>
      <c r="D36" s="35"/>
      <c r="E36" s="36" t="str">
        <f t="shared" si="0"/>
        <v xml:space="preserve"> </v>
      </c>
    </row>
    <row r="37" spans="2:5" s="33" customFormat="1" ht="18" x14ac:dyDescent="0.25">
      <c r="B37" s="34">
        <v>28</v>
      </c>
      <c r="C37" s="35"/>
      <c r="D37" s="35"/>
      <c r="E37" s="36" t="str">
        <f t="shared" si="0"/>
        <v xml:space="preserve"> </v>
      </c>
    </row>
    <row r="38" spans="2:5" s="33" customFormat="1" ht="18" x14ac:dyDescent="0.25">
      <c r="B38" s="34">
        <v>29</v>
      </c>
      <c r="C38" s="35"/>
      <c r="D38" s="35"/>
      <c r="E38" s="36" t="str">
        <f t="shared" si="0"/>
        <v xml:space="preserve"> </v>
      </c>
    </row>
    <row r="39" spans="2:5" ht="20.25" x14ac:dyDescent="0.3">
      <c r="C39" s="179" t="s">
        <v>14</v>
      </c>
      <c r="D39" s="180"/>
      <c r="E39" s="5">
        <f>COUNTA(C10:C38)</f>
        <v>0</v>
      </c>
    </row>
    <row r="40" spans="2:5" s="37" customFormat="1" x14ac:dyDescent="0.2"/>
    <row r="41" spans="2:5" s="38" customFormat="1" x14ac:dyDescent="0.2"/>
    <row r="42" spans="2:5" s="38" customFormat="1" x14ac:dyDescent="0.2"/>
    <row r="43" spans="2:5" s="38" customFormat="1" x14ac:dyDescent="0.2"/>
    <row r="44" spans="2:5" s="38" customFormat="1" x14ac:dyDescent="0.2"/>
    <row r="45" spans="2:5" s="38" customFormat="1" x14ac:dyDescent="0.2"/>
    <row r="46" spans="2:5" s="38" customFormat="1" x14ac:dyDescent="0.2"/>
    <row r="47" spans="2:5" s="38" customFormat="1" x14ac:dyDescent="0.2"/>
    <row r="48" spans="2:5" s="38" customFormat="1" x14ac:dyDescent="0.2"/>
  </sheetData>
  <sheetProtection sheet="1" selectLockedCells="1"/>
  <mergeCells count="6">
    <mergeCell ref="C39:D39"/>
    <mergeCell ref="D2:E2"/>
    <mergeCell ref="D3:E3"/>
    <mergeCell ref="D4:E4"/>
    <mergeCell ref="D5:E5"/>
    <mergeCell ref="D6:E6"/>
  </mergeCells>
  <phoneticPr fontId="5" type="noConversion"/>
  <conditionalFormatting sqref="C10:E38">
    <cfRule type="expression" dxfId="35" priority="463">
      <formula>ISBLANK(C10:E38)</formula>
    </cfRule>
  </conditionalFormatting>
  <pageMargins left="0.78740157499999996" right="0.78740157499999996" top="0.984251969" bottom="0.984251969" header="0.4921259845" footer="0.4921259845"/>
  <pageSetup paperSize="9" scale="61"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105"/>
  <sheetViews>
    <sheetView showGridLines="0" zoomScale="70" zoomScaleNormal="70" workbookViewId="0">
      <selection activeCell="D11" sqref="D11"/>
    </sheetView>
  </sheetViews>
  <sheetFormatPr baseColWidth="10" defaultColWidth="11.42578125" defaultRowHeight="12.75" x14ac:dyDescent="0.2"/>
  <cols>
    <col min="1" max="1" width="16.42578125" style="39" customWidth="1"/>
    <col min="2" max="2" width="10" style="39" customWidth="1"/>
    <col min="3" max="3" width="9.7109375" style="39" customWidth="1"/>
    <col min="4" max="32" width="7.5703125" style="39" customWidth="1"/>
    <col min="33" max="33" width="3.28515625" style="39" bestFit="1" customWidth="1"/>
    <col min="34" max="35" width="3.28515625" style="39" customWidth="1"/>
    <col min="36" max="37" width="3.28515625" style="39" bestFit="1" customWidth="1"/>
    <col min="38" max="38" width="4.28515625" style="39" bestFit="1" customWidth="1"/>
    <col min="39" max="39" width="9.85546875" style="39" bestFit="1" customWidth="1"/>
    <col min="40" max="40" width="11.42578125" style="39"/>
    <col min="41" max="41" width="11.42578125" style="39" hidden="1" customWidth="1"/>
    <col min="42" max="16384" width="11.42578125" style="39"/>
  </cols>
  <sheetData>
    <row r="1" spans="1:39" ht="29.25" x14ac:dyDescent="0.6">
      <c r="A1" s="102" t="s">
        <v>7</v>
      </c>
      <c r="B1" s="202">
        <f>Classe!D2</f>
        <v>0</v>
      </c>
      <c r="C1" s="202"/>
      <c r="D1" s="202"/>
      <c r="E1" s="202"/>
      <c r="F1" s="202"/>
      <c r="G1" s="203"/>
      <c r="H1" s="204"/>
      <c r="I1" s="59"/>
    </row>
    <row r="2" spans="1:39" ht="29.25" x14ac:dyDescent="0.6">
      <c r="A2" s="103" t="s">
        <v>8</v>
      </c>
      <c r="B2" s="205">
        <f>Classe!D3</f>
        <v>0</v>
      </c>
      <c r="C2" s="205"/>
      <c r="D2" s="205"/>
      <c r="E2" s="205"/>
      <c r="F2" s="206"/>
      <c r="G2" s="207"/>
      <c r="H2" s="208"/>
      <c r="I2" s="59"/>
    </row>
    <row r="3" spans="1:39" ht="29.25" x14ac:dyDescent="0.6">
      <c r="A3" s="103" t="s">
        <v>9</v>
      </c>
      <c r="B3" s="205">
        <f>Classe!D4</f>
        <v>0</v>
      </c>
      <c r="C3" s="207"/>
      <c r="D3" s="207"/>
      <c r="E3" s="207"/>
      <c r="F3" s="207"/>
      <c r="G3" s="207"/>
      <c r="H3" s="208"/>
    </row>
    <row r="4" spans="1:39" ht="30" thickBot="1" x14ac:dyDescent="0.65">
      <c r="A4" s="104" t="s">
        <v>15</v>
      </c>
      <c r="B4" s="209">
        <f>Classe!D6</f>
        <v>0</v>
      </c>
      <c r="C4" s="209"/>
      <c r="D4" s="209"/>
      <c r="E4" s="209"/>
      <c r="F4" s="209"/>
      <c r="G4" s="210"/>
      <c r="H4" s="211"/>
      <c r="I4" s="65">
        <f>Classe!E39</f>
        <v>0</v>
      </c>
    </row>
    <row r="5" spans="1:39" x14ac:dyDescent="0.2">
      <c r="B5" s="72"/>
      <c r="C5" s="72"/>
      <c r="D5" s="72"/>
      <c r="E5" s="73"/>
      <c r="F5" s="73"/>
      <c r="G5" s="73"/>
      <c r="H5" s="73"/>
      <c r="I5" s="59"/>
    </row>
    <row r="6" spans="1:39" x14ac:dyDescent="0.2">
      <c r="B6" s="72"/>
      <c r="C6" s="72"/>
      <c r="D6" s="72"/>
      <c r="E6" s="72"/>
      <c r="F6" s="72"/>
      <c r="G6" s="72"/>
      <c r="H6" s="72"/>
    </row>
    <row r="8" spans="1:39" ht="94.9" customHeight="1" x14ac:dyDescent="0.2">
      <c r="A8" s="192" t="s">
        <v>29</v>
      </c>
      <c r="B8" s="193"/>
      <c r="C8" s="194"/>
      <c r="D8" s="66">
        <f>Classe!$B10</f>
        <v>1</v>
      </c>
      <c r="E8" s="66">
        <f>Classe!$B11</f>
        <v>2</v>
      </c>
      <c r="F8" s="66">
        <f>Classe!$B12</f>
        <v>3</v>
      </c>
      <c r="G8" s="66">
        <f>Classe!$B13</f>
        <v>4</v>
      </c>
      <c r="H8" s="66">
        <f>Classe!$B14</f>
        <v>5</v>
      </c>
      <c r="I8" s="66">
        <f>Classe!$B15</f>
        <v>6</v>
      </c>
      <c r="J8" s="66">
        <f>Classe!$B16</f>
        <v>7</v>
      </c>
      <c r="K8" s="66">
        <f>Classe!$B17</f>
        <v>8</v>
      </c>
      <c r="L8" s="66">
        <f>Classe!$B18</f>
        <v>9</v>
      </c>
      <c r="M8" s="66">
        <f>Classe!$B19</f>
        <v>10</v>
      </c>
      <c r="N8" s="66">
        <f>Classe!$B20</f>
        <v>11</v>
      </c>
      <c r="O8" s="66">
        <f>Classe!$B21</f>
        <v>12</v>
      </c>
      <c r="P8" s="66">
        <f>Classe!$B22</f>
        <v>13</v>
      </c>
      <c r="Q8" s="66">
        <f>Classe!$B23</f>
        <v>14</v>
      </c>
      <c r="R8" s="66">
        <f>Classe!$B24</f>
        <v>15</v>
      </c>
      <c r="S8" s="66">
        <f>Classe!$B25</f>
        <v>16</v>
      </c>
      <c r="T8" s="66">
        <f>Classe!$B26</f>
        <v>17</v>
      </c>
      <c r="U8" s="66">
        <f>Classe!$B27</f>
        <v>18</v>
      </c>
      <c r="V8" s="66">
        <f>Classe!$B28</f>
        <v>19</v>
      </c>
      <c r="W8" s="66">
        <f>Classe!$B29</f>
        <v>20</v>
      </c>
      <c r="X8" s="66">
        <f>Classe!$B30</f>
        <v>21</v>
      </c>
      <c r="Y8" s="66">
        <f>Classe!$B31</f>
        <v>22</v>
      </c>
      <c r="Z8" s="66">
        <f>Classe!$B32</f>
        <v>23</v>
      </c>
      <c r="AA8" s="66">
        <f>Classe!$B33</f>
        <v>24</v>
      </c>
      <c r="AB8" s="66">
        <f>Classe!$B34</f>
        <v>25</v>
      </c>
      <c r="AC8" s="66">
        <f>Classe!$B35</f>
        <v>26</v>
      </c>
      <c r="AD8" s="66">
        <f>Classe!$B36</f>
        <v>27</v>
      </c>
      <c r="AE8" s="66">
        <f>Classe!$B37</f>
        <v>28</v>
      </c>
      <c r="AF8" s="66">
        <f>Classe!$B38</f>
        <v>29</v>
      </c>
      <c r="AG8" s="190" t="s">
        <v>27</v>
      </c>
      <c r="AH8" s="191"/>
      <c r="AI8" s="191"/>
      <c r="AJ8" s="191"/>
      <c r="AK8" s="191"/>
      <c r="AL8" s="191"/>
      <c r="AM8" s="191"/>
    </row>
    <row r="9" spans="1:39" ht="215.1" customHeight="1" x14ac:dyDescent="0.2">
      <c r="A9" s="195" t="s">
        <v>19</v>
      </c>
      <c r="B9" s="196"/>
      <c r="C9" s="197"/>
      <c r="D9" s="68" t="str">
        <f>Classe!$E10</f>
        <v xml:space="preserve"> </v>
      </c>
      <c r="E9" s="68" t="str">
        <f>Classe!$E11</f>
        <v xml:space="preserve"> </v>
      </c>
      <c r="F9" s="68" t="str">
        <f>Classe!$E12</f>
        <v xml:space="preserve"> </v>
      </c>
      <c r="G9" s="68" t="str">
        <f>Classe!$E13</f>
        <v xml:space="preserve"> </v>
      </c>
      <c r="H9" s="68" t="str">
        <f>Classe!$E14</f>
        <v xml:space="preserve"> </v>
      </c>
      <c r="I9" s="68" t="str">
        <f>Classe!$E15</f>
        <v xml:space="preserve"> </v>
      </c>
      <c r="J9" s="68" t="str">
        <f>Classe!$E16</f>
        <v xml:space="preserve"> </v>
      </c>
      <c r="K9" s="68" t="str">
        <f>Classe!$E17</f>
        <v xml:space="preserve"> </v>
      </c>
      <c r="L9" s="68" t="str">
        <f>Classe!$E18</f>
        <v xml:space="preserve"> </v>
      </c>
      <c r="M9" s="68" t="str">
        <f>Classe!$E19</f>
        <v xml:space="preserve"> </v>
      </c>
      <c r="N9" s="68" t="str">
        <f>Classe!$E20</f>
        <v xml:space="preserve"> </v>
      </c>
      <c r="O9" s="68" t="str">
        <f>Classe!$E21</f>
        <v xml:space="preserve"> </v>
      </c>
      <c r="P9" s="68" t="str">
        <f>Classe!$E22</f>
        <v xml:space="preserve"> </v>
      </c>
      <c r="Q9" s="68" t="str">
        <f>Classe!$E23</f>
        <v xml:space="preserve"> </v>
      </c>
      <c r="R9" s="68" t="str">
        <f>Classe!$E24</f>
        <v xml:space="preserve"> </v>
      </c>
      <c r="S9" s="68" t="str">
        <f>Classe!$E25</f>
        <v xml:space="preserve"> </v>
      </c>
      <c r="T9" s="68" t="str">
        <f>Classe!$E26</f>
        <v xml:space="preserve"> </v>
      </c>
      <c r="U9" s="68" t="str">
        <f>Classe!$E27</f>
        <v xml:space="preserve"> </v>
      </c>
      <c r="V9" s="68" t="str">
        <f>Classe!$E28</f>
        <v xml:space="preserve"> </v>
      </c>
      <c r="W9" s="68" t="str">
        <f>Classe!$E29</f>
        <v xml:space="preserve"> </v>
      </c>
      <c r="X9" s="68" t="str">
        <f>Classe!$E30</f>
        <v xml:space="preserve"> </v>
      </c>
      <c r="Y9" s="68" t="str">
        <f>Classe!$E31</f>
        <v xml:space="preserve"> </v>
      </c>
      <c r="Z9" s="68" t="str">
        <f>Classe!$E32</f>
        <v xml:space="preserve"> </v>
      </c>
      <c r="AA9" s="68" t="str">
        <f>Classe!$E33</f>
        <v xml:space="preserve"> </v>
      </c>
      <c r="AB9" s="68" t="str">
        <f>Classe!$E34</f>
        <v xml:space="preserve"> </v>
      </c>
      <c r="AC9" s="68" t="str">
        <f>Classe!$E35</f>
        <v xml:space="preserve"> </v>
      </c>
      <c r="AD9" s="68" t="str">
        <f>Classe!$E36</f>
        <v xml:space="preserve"> </v>
      </c>
      <c r="AE9" s="68" t="str">
        <f>Classe!$E37</f>
        <v xml:space="preserve"> </v>
      </c>
      <c r="AF9" s="68" t="str">
        <f>Classe!$E38</f>
        <v xml:space="preserve"> </v>
      </c>
      <c r="AG9" s="198">
        <v>1</v>
      </c>
      <c r="AH9" s="100"/>
      <c r="AI9" s="100"/>
      <c r="AJ9" s="198">
        <v>9</v>
      </c>
      <c r="AK9" s="198">
        <v>0</v>
      </c>
      <c r="AL9" s="198" t="s">
        <v>25</v>
      </c>
      <c r="AM9" s="198" t="s">
        <v>16</v>
      </c>
    </row>
    <row r="10" spans="1:39" ht="28.5" customHeight="1" thickBot="1" x14ac:dyDescent="0.25">
      <c r="A10" s="53" t="s">
        <v>30</v>
      </c>
      <c r="B10" s="53" t="s">
        <v>17</v>
      </c>
      <c r="C10" s="53" t="s">
        <v>21</v>
      </c>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99"/>
      <c r="AH10" s="101">
        <v>2</v>
      </c>
      <c r="AI10" s="101">
        <v>3</v>
      </c>
      <c r="AJ10" s="199"/>
      <c r="AK10" s="199"/>
      <c r="AL10" s="199"/>
      <c r="AM10" s="199"/>
    </row>
    <row r="11" spans="1:39" ht="14.25" thickTop="1" thickBot="1" x14ac:dyDescent="0.25">
      <c r="A11" s="215" t="s">
        <v>24</v>
      </c>
      <c r="B11" s="186">
        <v>1</v>
      </c>
      <c r="C11" s="52">
        <v>1</v>
      </c>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8">
        <f t="shared" ref="AG11:AG36" si="0">COUNTIF(D11:AF11,1)</f>
        <v>0</v>
      </c>
      <c r="AH11" s="48">
        <f t="shared" ref="AH11:AH36" si="1">COUNTIF(D11:AF11,2)</f>
        <v>0</v>
      </c>
      <c r="AI11" s="48">
        <f t="shared" ref="AI11:AI36" si="2">COUNTIF(D11:AF11,3)</f>
        <v>0</v>
      </c>
      <c r="AJ11" s="48">
        <f t="shared" ref="AJ11:AJ36" si="3">COUNTIF(D11:AF11,9)</f>
        <v>0</v>
      </c>
      <c r="AK11" s="48">
        <f t="shared" ref="AK11:AK36" si="4">COUNTIF(D11:AF11,0)</f>
        <v>0</v>
      </c>
      <c r="AL11" s="4">
        <f t="shared" ref="AL11:AL36" si="5">COUNTIF(D11:AF11,"ABS")</f>
        <v>0</v>
      </c>
      <c r="AM11" s="114" t="str">
        <f>IF(ISERROR(AG11/($I$4-AL11)),"-",AG11/($I$4-AL11))</f>
        <v>-</v>
      </c>
    </row>
    <row r="12" spans="1:39" ht="14.25" thickTop="1" thickBot="1" x14ac:dyDescent="0.25">
      <c r="A12" s="216"/>
      <c r="B12" s="187"/>
      <c r="C12" s="40">
        <v>2</v>
      </c>
      <c r="D12" s="47"/>
      <c r="E12" s="47"/>
      <c r="F12" s="47"/>
      <c r="G12" s="47"/>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
        <f t="shared" si="0"/>
        <v>0</v>
      </c>
      <c r="AH12" s="48">
        <f t="shared" si="1"/>
        <v>0</v>
      </c>
      <c r="AI12" s="48">
        <f t="shared" si="2"/>
        <v>0</v>
      </c>
      <c r="AJ12" s="4">
        <f t="shared" si="3"/>
        <v>0</v>
      </c>
      <c r="AK12" s="4">
        <f t="shared" si="4"/>
        <v>0</v>
      </c>
      <c r="AL12" s="4">
        <f t="shared" si="5"/>
        <v>0</v>
      </c>
      <c r="AM12" s="114" t="str">
        <f t="shared" ref="AM12:AM36" si="6">IF(ISERROR(AG12/($I$4-AL12)),"-",AG12/($I$4-AL12))</f>
        <v>-</v>
      </c>
    </row>
    <row r="13" spans="1:39" ht="14.25" thickTop="1" thickBot="1" x14ac:dyDescent="0.25">
      <c r="A13" s="216"/>
      <c r="B13" s="69">
        <v>2</v>
      </c>
      <c r="C13" s="42">
        <v>3</v>
      </c>
      <c r="D13" s="47"/>
      <c r="E13" s="47"/>
      <c r="F13" s="47"/>
      <c r="G13" s="47"/>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
        <f t="shared" si="0"/>
        <v>0</v>
      </c>
      <c r="AH13" s="48">
        <f t="shared" si="1"/>
        <v>0</v>
      </c>
      <c r="AI13" s="48">
        <f t="shared" si="2"/>
        <v>0</v>
      </c>
      <c r="AJ13" s="4">
        <f t="shared" si="3"/>
        <v>0</v>
      </c>
      <c r="AK13" s="4">
        <f t="shared" si="4"/>
        <v>0</v>
      </c>
      <c r="AL13" s="4">
        <f t="shared" si="5"/>
        <v>0</v>
      </c>
      <c r="AM13" s="114" t="str">
        <f t="shared" si="6"/>
        <v>-</v>
      </c>
    </row>
    <row r="14" spans="1:39" s="41" customFormat="1" ht="14.25" thickTop="1" thickBot="1" x14ac:dyDescent="0.25">
      <c r="A14" s="216"/>
      <c r="B14" s="188">
        <v>3</v>
      </c>
      <c r="C14" s="40">
        <v>4</v>
      </c>
      <c r="D14" s="47"/>
      <c r="E14" s="47"/>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0">
        <f t="shared" si="0"/>
        <v>0</v>
      </c>
      <c r="AH14" s="48">
        <f t="shared" si="1"/>
        <v>0</v>
      </c>
      <c r="AI14" s="48">
        <f t="shared" si="2"/>
        <v>0</v>
      </c>
      <c r="AJ14" s="40">
        <f t="shared" si="3"/>
        <v>0</v>
      </c>
      <c r="AK14" s="40">
        <f t="shared" si="4"/>
        <v>0</v>
      </c>
      <c r="AL14" s="4">
        <f t="shared" si="5"/>
        <v>0</v>
      </c>
      <c r="AM14" s="114" t="str">
        <f t="shared" si="6"/>
        <v>-</v>
      </c>
    </row>
    <row r="15" spans="1:39" ht="14.25" thickTop="1" thickBot="1" x14ac:dyDescent="0.25">
      <c r="A15" s="216"/>
      <c r="B15" s="189"/>
      <c r="C15" s="54">
        <v>5</v>
      </c>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
        <f t="shared" si="0"/>
        <v>0</v>
      </c>
      <c r="AH15" s="48">
        <f t="shared" si="1"/>
        <v>0</v>
      </c>
      <c r="AI15" s="48">
        <f t="shared" si="2"/>
        <v>0</v>
      </c>
      <c r="AJ15" s="4">
        <f t="shared" si="3"/>
        <v>0</v>
      </c>
      <c r="AK15" s="4">
        <f t="shared" si="4"/>
        <v>0</v>
      </c>
      <c r="AL15" s="4">
        <f t="shared" si="5"/>
        <v>0</v>
      </c>
      <c r="AM15" s="114" t="str">
        <f t="shared" si="6"/>
        <v>-</v>
      </c>
    </row>
    <row r="16" spans="1:39" ht="14.25" thickTop="1" thickBot="1" x14ac:dyDescent="0.25">
      <c r="A16" s="216"/>
      <c r="B16" s="187"/>
      <c r="C16" s="42">
        <v>6</v>
      </c>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
        <f t="shared" si="0"/>
        <v>0</v>
      </c>
      <c r="AH16" s="48">
        <f t="shared" si="1"/>
        <v>0</v>
      </c>
      <c r="AI16" s="48">
        <f t="shared" si="2"/>
        <v>0</v>
      </c>
      <c r="AJ16" s="4">
        <f t="shared" si="3"/>
        <v>0</v>
      </c>
      <c r="AK16" s="4">
        <f t="shared" si="4"/>
        <v>0</v>
      </c>
      <c r="AL16" s="4">
        <f t="shared" si="5"/>
        <v>0</v>
      </c>
      <c r="AM16" s="114" t="str">
        <f t="shared" si="6"/>
        <v>-</v>
      </c>
    </row>
    <row r="17" spans="1:41" s="41" customFormat="1" ht="14.25" thickTop="1" thickBot="1" x14ac:dyDescent="0.25">
      <c r="A17" s="216"/>
      <c r="B17" s="185">
        <v>4</v>
      </c>
      <c r="C17" s="40">
        <v>7</v>
      </c>
      <c r="D17" s="47"/>
      <c r="E17" s="47"/>
      <c r="F17" s="47"/>
      <c r="G17" s="47"/>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0">
        <f t="shared" si="0"/>
        <v>0</v>
      </c>
      <c r="AH17" s="48">
        <f t="shared" si="1"/>
        <v>0</v>
      </c>
      <c r="AI17" s="48">
        <f t="shared" si="2"/>
        <v>0</v>
      </c>
      <c r="AJ17" s="40">
        <f t="shared" si="3"/>
        <v>0</v>
      </c>
      <c r="AK17" s="40">
        <f t="shared" si="4"/>
        <v>0</v>
      </c>
      <c r="AL17" s="4">
        <f t="shared" si="5"/>
        <v>0</v>
      </c>
      <c r="AM17" s="114" t="str">
        <f t="shared" si="6"/>
        <v>-</v>
      </c>
    </row>
    <row r="18" spans="1:41" ht="14.25" thickTop="1" thickBot="1" x14ac:dyDescent="0.25">
      <c r="A18" s="216"/>
      <c r="B18" s="185"/>
      <c r="C18" s="42">
        <v>8</v>
      </c>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
        <f t="shared" si="0"/>
        <v>0</v>
      </c>
      <c r="AH18" s="48">
        <f t="shared" si="1"/>
        <v>0</v>
      </c>
      <c r="AI18" s="48">
        <f t="shared" si="2"/>
        <v>0</v>
      </c>
      <c r="AJ18" s="4">
        <f t="shared" si="3"/>
        <v>0</v>
      </c>
      <c r="AK18" s="4">
        <f t="shared" si="4"/>
        <v>0</v>
      </c>
      <c r="AL18" s="4">
        <f t="shared" si="5"/>
        <v>0</v>
      </c>
      <c r="AM18" s="114" t="str">
        <f t="shared" si="6"/>
        <v>-</v>
      </c>
    </row>
    <row r="19" spans="1:41" s="41" customFormat="1" ht="14.25" thickTop="1" thickBot="1" x14ac:dyDescent="0.25">
      <c r="A19" s="216"/>
      <c r="B19" s="185"/>
      <c r="C19" s="40">
        <v>9</v>
      </c>
      <c r="D19" s="47"/>
      <c r="E19" s="47"/>
      <c r="F19" s="47"/>
      <c r="G19" s="47"/>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0">
        <f t="shared" si="0"/>
        <v>0</v>
      </c>
      <c r="AH19" s="48">
        <f t="shared" si="1"/>
        <v>0</v>
      </c>
      <c r="AI19" s="48">
        <f t="shared" si="2"/>
        <v>0</v>
      </c>
      <c r="AJ19" s="40">
        <f t="shared" si="3"/>
        <v>0</v>
      </c>
      <c r="AK19" s="40">
        <f t="shared" si="4"/>
        <v>0</v>
      </c>
      <c r="AL19" s="4">
        <f t="shared" si="5"/>
        <v>0</v>
      </c>
      <c r="AM19" s="114" t="str">
        <f t="shared" si="6"/>
        <v>-</v>
      </c>
    </row>
    <row r="20" spans="1:41" ht="14.25" thickTop="1" thickBot="1" x14ac:dyDescent="0.25">
      <c r="A20" s="216"/>
      <c r="B20" s="60">
        <v>5</v>
      </c>
      <c r="C20" s="42">
        <v>10</v>
      </c>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
        <f t="shared" si="0"/>
        <v>0</v>
      </c>
      <c r="AH20" s="48">
        <f t="shared" si="1"/>
        <v>0</v>
      </c>
      <c r="AI20" s="48">
        <f t="shared" si="2"/>
        <v>0</v>
      </c>
      <c r="AJ20" s="4">
        <f t="shared" si="3"/>
        <v>0</v>
      </c>
      <c r="AK20" s="4">
        <f t="shared" si="4"/>
        <v>0</v>
      </c>
      <c r="AL20" s="4">
        <f t="shared" si="5"/>
        <v>0</v>
      </c>
      <c r="AM20" s="114" t="str">
        <f t="shared" si="6"/>
        <v>-</v>
      </c>
    </row>
    <row r="21" spans="1:41" s="41" customFormat="1" ht="14.25" thickTop="1" thickBot="1" x14ac:dyDescent="0.25">
      <c r="A21" s="216"/>
      <c r="B21" s="185">
        <v>6</v>
      </c>
      <c r="C21" s="40">
        <v>11</v>
      </c>
      <c r="D21" s="47"/>
      <c r="E21" s="47"/>
      <c r="F21" s="47"/>
      <c r="G21" s="47"/>
      <c r="H21" s="47"/>
      <c r="I21" s="47"/>
      <c r="J21" s="47"/>
      <c r="K21" s="47"/>
      <c r="L21" s="47"/>
      <c r="M21" s="47"/>
      <c r="N21" s="47"/>
      <c r="O21" s="47"/>
      <c r="P21" s="47"/>
      <c r="Q21" s="47"/>
      <c r="R21" s="47"/>
      <c r="S21" s="47"/>
      <c r="T21" s="47"/>
      <c r="U21" s="47"/>
      <c r="V21" s="47"/>
      <c r="W21" s="47"/>
      <c r="X21" s="47"/>
      <c r="Y21" s="47"/>
      <c r="Z21" s="47"/>
      <c r="AA21" s="47"/>
      <c r="AB21" s="47"/>
      <c r="AC21" s="47"/>
      <c r="AD21" s="47"/>
      <c r="AE21" s="47"/>
      <c r="AF21" s="47"/>
      <c r="AG21" s="40">
        <f t="shared" si="0"/>
        <v>0</v>
      </c>
      <c r="AH21" s="48">
        <f t="shared" si="1"/>
        <v>0</v>
      </c>
      <c r="AI21" s="48">
        <f t="shared" si="2"/>
        <v>0</v>
      </c>
      <c r="AJ21" s="40">
        <f t="shared" si="3"/>
        <v>0</v>
      </c>
      <c r="AK21" s="40">
        <f t="shared" si="4"/>
        <v>0</v>
      </c>
      <c r="AL21" s="4">
        <f t="shared" si="5"/>
        <v>0</v>
      </c>
      <c r="AM21" s="114" t="str">
        <f t="shared" si="6"/>
        <v>-</v>
      </c>
    </row>
    <row r="22" spans="1:41" ht="14.25" thickTop="1" thickBot="1" x14ac:dyDescent="0.25">
      <c r="A22" s="216"/>
      <c r="B22" s="185"/>
      <c r="C22" s="49">
        <v>12</v>
      </c>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50">
        <f t="shared" si="0"/>
        <v>0</v>
      </c>
      <c r="AH22" s="48">
        <f t="shared" si="1"/>
        <v>0</v>
      </c>
      <c r="AI22" s="48">
        <f t="shared" si="2"/>
        <v>0</v>
      </c>
      <c r="AJ22" s="50">
        <f t="shared" si="3"/>
        <v>0</v>
      </c>
      <c r="AK22" s="50">
        <f t="shared" si="4"/>
        <v>0</v>
      </c>
      <c r="AL22" s="4">
        <f t="shared" si="5"/>
        <v>0</v>
      </c>
      <c r="AM22" s="114" t="str">
        <f t="shared" si="6"/>
        <v>-</v>
      </c>
    </row>
    <row r="23" spans="1:41" s="41" customFormat="1" ht="14.25" thickTop="1" thickBot="1" x14ac:dyDescent="0.25">
      <c r="A23" s="216"/>
      <c r="B23" s="185"/>
      <c r="C23" s="51">
        <v>13</v>
      </c>
      <c r="D23" s="47"/>
      <c r="E23" s="47"/>
      <c r="F23" s="47"/>
      <c r="G23" s="47"/>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51">
        <f t="shared" si="0"/>
        <v>0</v>
      </c>
      <c r="AH23" s="48">
        <f t="shared" si="1"/>
        <v>0</v>
      </c>
      <c r="AI23" s="48">
        <f t="shared" si="2"/>
        <v>0</v>
      </c>
      <c r="AJ23" s="51">
        <f t="shared" si="3"/>
        <v>0</v>
      </c>
      <c r="AK23" s="51">
        <f t="shared" si="4"/>
        <v>0</v>
      </c>
      <c r="AL23" s="4">
        <f t="shared" si="5"/>
        <v>0</v>
      </c>
      <c r="AM23" s="114" t="str">
        <f t="shared" si="6"/>
        <v>-</v>
      </c>
    </row>
    <row r="24" spans="1:41" ht="14.25" thickTop="1" thickBot="1" x14ac:dyDescent="0.25">
      <c r="A24" s="216"/>
      <c r="B24" s="185"/>
      <c r="C24" s="42">
        <v>14</v>
      </c>
      <c r="D24" s="47"/>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
        <f t="shared" si="0"/>
        <v>0</v>
      </c>
      <c r="AH24" s="48">
        <f t="shared" si="1"/>
        <v>0</v>
      </c>
      <c r="AI24" s="48">
        <f t="shared" si="2"/>
        <v>0</v>
      </c>
      <c r="AJ24" s="4">
        <f t="shared" si="3"/>
        <v>0</v>
      </c>
      <c r="AK24" s="4">
        <f t="shared" si="4"/>
        <v>0</v>
      </c>
      <c r="AL24" s="4">
        <f t="shared" si="5"/>
        <v>0</v>
      </c>
      <c r="AM24" s="114" t="str">
        <f t="shared" si="6"/>
        <v>-</v>
      </c>
    </row>
    <row r="25" spans="1:41" s="41" customFormat="1" ht="14.25" thickTop="1" thickBot="1" x14ac:dyDescent="0.25">
      <c r="A25" s="216"/>
      <c r="B25" s="185"/>
      <c r="C25" s="40">
        <v>15</v>
      </c>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0">
        <f t="shared" si="0"/>
        <v>0</v>
      </c>
      <c r="AH25" s="48">
        <f t="shared" si="1"/>
        <v>0</v>
      </c>
      <c r="AI25" s="48">
        <f t="shared" si="2"/>
        <v>0</v>
      </c>
      <c r="AJ25" s="40">
        <f t="shared" si="3"/>
        <v>0</v>
      </c>
      <c r="AK25" s="40">
        <f t="shared" si="4"/>
        <v>0</v>
      </c>
      <c r="AL25" s="4">
        <f t="shared" si="5"/>
        <v>0</v>
      </c>
      <c r="AM25" s="114" t="str">
        <f t="shared" si="6"/>
        <v>-</v>
      </c>
    </row>
    <row r="26" spans="1:41" ht="14.25" thickTop="1" thickBot="1" x14ac:dyDescent="0.25">
      <c r="A26" s="216"/>
      <c r="B26" s="185">
        <v>7</v>
      </c>
      <c r="C26" s="42">
        <v>16</v>
      </c>
      <c r="D26" s="47"/>
      <c r="E26" s="47"/>
      <c r="F26" s="47"/>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
        <f t="shared" si="0"/>
        <v>0</v>
      </c>
      <c r="AH26" s="48">
        <f t="shared" si="1"/>
        <v>0</v>
      </c>
      <c r="AI26" s="48">
        <f t="shared" si="2"/>
        <v>0</v>
      </c>
      <c r="AJ26" s="4">
        <f t="shared" si="3"/>
        <v>0</v>
      </c>
      <c r="AK26" s="4">
        <f t="shared" si="4"/>
        <v>0</v>
      </c>
      <c r="AL26" s="4">
        <f t="shared" si="5"/>
        <v>0</v>
      </c>
      <c r="AM26" s="114" t="str">
        <f t="shared" si="6"/>
        <v>-</v>
      </c>
    </row>
    <row r="27" spans="1:41" s="41" customFormat="1" ht="14.25" thickTop="1" thickBot="1" x14ac:dyDescent="0.25">
      <c r="A27" s="216"/>
      <c r="B27" s="185"/>
      <c r="C27" s="40">
        <v>17</v>
      </c>
      <c r="D27" s="47"/>
      <c r="E27" s="47"/>
      <c r="F27" s="47"/>
      <c r="G27" s="47"/>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0">
        <f t="shared" si="0"/>
        <v>0</v>
      </c>
      <c r="AH27" s="48">
        <f t="shared" si="1"/>
        <v>0</v>
      </c>
      <c r="AI27" s="48">
        <f t="shared" si="2"/>
        <v>0</v>
      </c>
      <c r="AJ27" s="40">
        <f t="shared" si="3"/>
        <v>0</v>
      </c>
      <c r="AK27" s="40">
        <f t="shared" si="4"/>
        <v>0</v>
      </c>
      <c r="AL27" s="4">
        <f t="shared" si="5"/>
        <v>0</v>
      </c>
      <c r="AM27" s="114" t="str">
        <f t="shared" si="6"/>
        <v>-</v>
      </c>
    </row>
    <row r="28" spans="1:41" ht="14.25" thickTop="1" thickBot="1" x14ac:dyDescent="0.25">
      <c r="A28" s="216"/>
      <c r="B28" s="185"/>
      <c r="C28" s="42">
        <v>18</v>
      </c>
      <c r="D28" s="47"/>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
        <f t="shared" si="0"/>
        <v>0</v>
      </c>
      <c r="AH28" s="48">
        <f t="shared" si="1"/>
        <v>0</v>
      </c>
      <c r="AI28" s="48">
        <f t="shared" si="2"/>
        <v>0</v>
      </c>
      <c r="AJ28" s="4">
        <f t="shared" si="3"/>
        <v>0</v>
      </c>
      <c r="AK28" s="4">
        <f t="shared" si="4"/>
        <v>0</v>
      </c>
      <c r="AL28" s="4">
        <f t="shared" si="5"/>
        <v>0</v>
      </c>
      <c r="AM28" s="114" t="str">
        <f t="shared" si="6"/>
        <v>-</v>
      </c>
    </row>
    <row r="29" spans="1:41" s="41" customFormat="1" ht="14.25" thickTop="1" thickBot="1" x14ac:dyDescent="0.25">
      <c r="A29" s="216"/>
      <c r="B29" s="185"/>
      <c r="C29" s="40">
        <v>19</v>
      </c>
      <c r="D29" s="47"/>
      <c r="E29" s="47"/>
      <c r="F29" s="47"/>
      <c r="G29" s="47"/>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0">
        <f t="shared" si="0"/>
        <v>0</v>
      </c>
      <c r="AH29" s="48">
        <f t="shared" si="1"/>
        <v>0</v>
      </c>
      <c r="AI29" s="48">
        <f t="shared" si="2"/>
        <v>0</v>
      </c>
      <c r="AJ29" s="40">
        <f t="shared" si="3"/>
        <v>0</v>
      </c>
      <c r="AK29" s="40">
        <f t="shared" si="4"/>
        <v>0</v>
      </c>
      <c r="AL29" s="4">
        <f t="shared" si="5"/>
        <v>0</v>
      </c>
      <c r="AM29" s="114" t="str">
        <f t="shared" si="6"/>
        <v>-</v>
      </c>
    </row>
    <row r="30" spans="1:41" ht="14.25" thickTop="1" thickBot="1" x14ac:dyDescent="0.25">
      <c r="A30" s="216"/>
      <c r="B30" s="185">
        <v>8</v>
      </c>
      <c r="C30" s="42">
        <v>20</v>
      </c>
      <c r="D30" s="47"/>
      <c r="E30" s="47"/>
      <c r="F30" s="47"/>
      <c r="G30" s="47"/>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
        <f t="shared" si="0"/>
        <v>0</v>
      </c>
      <c r="AH30" s="48">
        <f t="shared" si="1"/>
        <v>0</v>
      </c>
      <c r="AI30" s="48">
        <f t="shared" si="2"/>
        <v>0</v>
      </c>
      <c r="AJ30" s="4">
        <f t="shared" si="3"/>
        <v>0</v>
      </c>
      <c r="AK30" s="4">
        <f t="shared" si="4"/>
        <v>0</v>
      </c>
      <c r="AL30" s="4">
        <f t="shared" si="5"/>
        <v>0</v>
      </c>
      <c r="AM30" s="114" t="str">
        <f t="shared" si="6"/>
        <v>-</v>
      </c>
    </row>
    <row r="31" spans="1:41" ht="14.25" thickTop="1" thickBot="1" x14ac:dyDescent="0.25">
      <c r="A31" s="216"/>
      <c r="B31" s="185"/>
      <c r="C31" s="42">
        <v>21</v>
      </c>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
        <f t="shared" si="0"/>
        <v>0</v>
      </c>
      <c r="AH31" s="48">
        <f t="shared" si="1"/>
        <v>0</v>
      </c>
      <c r="AI31" s="48">
        <f t="shared" si="2"/>
        <v>0</v>
      </c>
      <c r="AJ31" s="4">
        <f t="shared" si="3"/>
        <v>0</v>
      </c>
      <c r="AK31" s="4">
        <f t="shared" si="4"/>
        <v>0</v>
      </c>
      <c r="AL31" s="4">
        <f t="shared" si="5"/>
        <v>0</v>
      </c>
      <c r="AM31" s="114" t="str">
        <f t="shared" si="6"/>
        <v>-</v>
      </c>
    </row>
    <row r="32" spans="1:41" s="41" customFormat="1" ht="14.25" thickTop="1" thickBot="1" x14ac:dyDescent="0.25">
      <c r="A32" s="216"/>
      <c r="B32" s="185"/>
      <c r="C32" s="40">
        <v>22</v>
      </c>
      <c r="D32" s="47"/>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0">
        <f t="shared" si="0"/>
        <v>0</v>
      </c>
      <c r="AH32" s="48">
        <f t="shared" si="1"/>
        <v>0</v>
      </c>
      <c r="AI32" s="48">
        <f t="shared" si="2"/>
        <v>0</v>
      </c>
      <c r="AJ32" s="40">
        <f t="shared" si="3"/>
        <v>0</v>
      </c>
      <c r="AK32" s="40">
        <f t="shared" si="4"/>
        <v>0</v>
      </c>
      <c r="AL32" s="4">
        <f t="shared" si="5"/>
        <v>0</v>
      </c>
      <c r="AM32" s="114" t="str">
        <f t="shared" si="6"/>
        <v>-</v>
      </c>
      <c r="AO32" s="74"/>
    </row>
    <row r="33" spans="1:41" ht="14.25" thickTop="1" thickBot="1" x14ac:dyDescent="0.25">
      <c r="A33" s="216"/>
      <c r="B33" s="185">
        <v>9</v>
      </c>
      <c r="C33" s="42">
        <v>23</v>
      </c>
      <c r="D33" s="47"/>
      <c r="E33" s="47"/>
      <c r="F33" s="47"/>
      <c r="G33" s="47"/>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
        <f t="shared" si="0"/>
        <v>0</v>
      </c>
      <c r="AH33" s="48">
        <f t="shared" si="1"/>
        <v>0</v>
      </c>
      <c r="AI33" s="48">
        <f t="shared" si="2"/>
        <v>0</v>
      </c>
      <c r="AJ33" s="4">
        <f t="shared" si="3"/>
        <v>0</v>
      </c>
      <c r="AK33" s="4">
        <f t="shared" si="4"/>
        <v>0</v>
      </c>
      <c r="AL33" s="4">
        <f t="shared" si="5"/>
        <v>0</v>
      </c>
      <c r="AM33" s="114" t="str">
        <f t="shared" si="6"/>
        <v>-</v>
      </c>
      <c r="AO33" s="72"/>
    </row>
    <row r="34" spans="1:41" s="41" customFormat="1" ht="14.25" thickTop="1" thickBot="1" x14ac:dyDescent="0.25">
      <c r="A34" s="216"/>
      <c r="B34" s="185"/>
      <c r="C34" s="40">
        <v>24</v>
      </c>
      <c r="D34" s="47"/>
      <c r="E34" s="47"/>
      <c r="F34" s="47"/>
      <c r="G34" s="47"/>
      <c r="H34" s="47"/>
      <c r="I34" s="47"/>
      <c r="J34" s="47"/>
      <c r="K34" s="47"/>
      <c r="L34" s="47"/>
      <c r="M34" s="47"/>
      <c r="N34" s="47"/>
      <c r="O34" s="47"/>
      <c r="P34" s="47"/>
      <c r="Q34" s="47"/>
      <c r="R34" s="47"/>
      <c r="S34" s="47"/>
      <c r="T34" s="47"/>
      <c r="U34" s="47"/>
      <c r="V34" s="47"/>
      <c r="W34" s="47"/>
      <c r="X34" s="47"/>
      <c r="Y34" s="47"/>
      <c r="Z34" s="47"/>
      <c r="AA34" s="47"/>
      <c r="AB34" s="47"/>
      <c r="AC34" s="47"/>
      <c r="AD34" s="47"/>
      <c r="AE34" s="47"/>
      <c r="AF34" s="47"/>
      <c r="AG34" s="40">
        <f t="shared" si="0"/>
        <v>0</v>
      </c>
      <c r="AH34" s="48">
        <f t="shared" si="1"/>
        <v>0</v>
      </c>
      <c r="AI34" s="48">
        <f t="shared" si="2"/>
        <v>0</v>
      </c>
      <c r="AJ34" s="40">
        <f t="shared" si="3"/>
        <v>0</v>
      </c>
      <c r="AK34" s="40">
        <f t="shared" si="4"/>
        <v>0</v>
      </c>
      <c r="AL34" s="4">
        <f t="shared" si="5"/>
        <v>0</v>
      </c>
      <c r="AM34" s="114" t="str">
        <f t="shared" si="6"/>
        <v>-</v>
      </c>
      <c r="AO34" s="74"/>
    </row>
    <row r="35" spans="1:41" ht="14.25" thickTop="1" thickBot="1" x14ac:dyDescent="0.25">
      <c r="A35" s="216"/>
      <c r="B35" s="185"/>
      <c r="C35" s="42">
        <v>25</v>
      </c>
      <c r="D35" s="47"/>
      <c r="E35" s="47"/>
      <c r="F35" s="47"/>
      <c r="G35" s="47"/>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76">
        <f t="shared" si="0"/>
        <v>0</v>
      </c>
      <c r="AH35" s="75">
        <f t="shared" si="1"/>
        <v>0</v>
      </c>
      <c r="AI35" s="75">
        <f t="shared" si="2"/>
        <v>0</v>
      </c>
      <c r="AJ35" s="76">
        <f t="shared" si="3"/>
        <v>0</v>
      </c>
      <c r="AK35" s="76">
        <f t="shared" si="4"/>
        <v>0</v>
      </c>
      <c r="AL35" s="76">
        <f t="shared" si="5"/>
        <v>0</v>
      </c>
      <c r="AM35" s="114" t="str">
        <f t="shared" si="6"/>
        <v>-</v>
      </c>
      <c r="AO35" s="72"/>
    </row>
    <row r="36" spans="1:41" s="41" customFormat="1" ht="14.25" thickTop="1" thickBot="1" x14ac:dyDescent="0.25">
      <c r="A36" s="217"/>
      <c r="B36" s="185"/>
      <c r="C36" s="40">
        <v>26</v>
      </c>
      <c r="D36" s="47"/>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77">
        <f t="shared" si="0"/>
        <v>0</v>
      </c>
      <c r="AH36" s="78">
        <f t="shared" si="1"/>
        <v>0</v>
      </c>
      <c r="AI36" s="78">
        <f t="shared" si="2"/>
        <v>0</v>
      </c>
      <c r="AJ36" s="77">
        <f t="shared" si="3"/>
        <v>0</v>
      </c>
      <c r="AK36" s="77">
        <f t="shared" si="4"/>
        <v>0</v>
      </c>
      <c r="AL36" s="78">
        <f t="shared" si="5"/>
        <v>0</v>
      </c>
      <c r="AM36" s="114" t="str">
        <f t="shared" si="6"/>
        <v>-</v>
      </c>
      <c r="AO36" s="74"/>
    </row>
    <row r="37" spans="1:41" x14ac:dyDescent="0.2">
      <c r="A37" s="219" t="s">
        <v>28</v>
      </c>
      <c r="B37" s="220"/>
      <c r="C37" s="57">
        <v>1</v>
      </c>
      <c r="D37" s="67">
        <f t="shared" ref="D37:AF37" si="7">COUNTIF(D11:D36,1)</f>
        <v>0</v>
      </c>
      <c r="E37" s="67">
        <f t="shared" si="7"/>
        <v>0</v>
      </c>
      <c r="F37" s="67">
        <f t="shared" si="7"/>
        <v>0</v>
      </c>
      <c r="G37" s="67">
        <f t="shared" si="7"/>
        <v>0</v>
      </c>
      <c r="H37" s="67">
        <f t="shared" si="7"/>
        <v>0</v>
      </c>
      <c r="I37" s="67">
        <f t="shared" si="7"/>
        <v>0</v>
      </c>
      <c r="J37" s="67">
        <f t="shared" si="7"/>
        <v>0</v>
      </c>
      <c r="K37" s="67">
        <f t="shared" si="7"/>
        <v>0</v>
      </c>
      <c r="L37" s="67">
        <f t="shared" si="7"/>
        <v>0</v>
      </c>
      <c r="M37" s="67">
        <f t="shared" si="7"/>
        <v>0</v>
      </c>
      <c r="N37" s="67">
        <f t="shared" si="7"/>
        <v>0</v>
      </c>
      <c r="O37" s="67">
        <f t="shared" si="7"/>
        <v>0</v>
      </c>
      <c r="P37" s="67">
        <f t="shared" si="7"/>
        <v>0</v>
      </c>
      <c r="Q37" s="67">
        <f t="shared" si="7"/>
        <v>0</v>
      </c>
      <c r="R37" s="67">
        <f t="shared" si="7"/>
        <v>0</v>
      </c>
      <c r="S37" s="67">
        <f t="shared" si="7"/>
        <v>0</v>
      </c>
      <c r="T37" s="67">
        <f t="shared" si="7"/>
        <v>0</v>
      </c>
      <c r="U37" s="67">
        <f t="shared" si="7"/>
        <v>0</v>
      </c>
      <c r="V37" s="67">
        <f t="shared" si="7"/>
        <v>0</v>
      </c>
      <c r="W37" s="67">
        <f t="shared" si="7"/>
        <v>0</v>
      </c>
      <c r="X37" s="67">
        <f t="shared" si="7"/>
        <v>0</v>
      </c>
      <c r="Y37" s="67">
        <f t="shared" si="7"/>
        <v>0</v>
      </c>
      <c r="Z37" s="67">
        <f t="shared" si="7"/>
        <v>0</v>
      </c>
      <c r="AA37" s="67">
        <f t="shared" si="7"/>
        <v>0</v>
      </c>
      <c r="AB37" s="67">
        <f t="shared" si="7"/>
        <v>0</v>
      </c>
      <c r="AC37" s="67">
        <f t="shared" si="7"/>
        <v>0</v>
      </c>
      <c r="AD37" s="67">
        <f t="shared" si="7"/>
        <v>0</v>
      </c>
      <c r="AE37" s="67">
        <f t="shared" si="7"/>
        <v>0</v>
      </c>
      <c r="AF37" s="67">
        <f t="shared" si="7"/>
        <v>0</v>
      </c>
      <c r="AG37" s="80"/>
      <c r="AH37" s="80"/>
      <c r="AI37" s="80"/>
      <c r="AJ37" s="59"/>
      <c r="AK37" s="59"/>
      <c r="AL37" s="59"/>
      <c r="AM37" s="59"/>
      <c r="AO37" s="72"/>
    </row>
    <row r="38" spans="1:41" x14ac:dyDescent="0.2">
      <c r="A38" s="221"/>
      <c r="B38" s="222"/>
      <c r="C38" s="57">
        <v>2</v>
      </c>
      <c r="D38" s="67">
        <f t="shared" ref="D38:AF38" si="8">COUNTIF(D11:D36,2)</f>
        <v>0</v>
      </c>
      <c r="E38" s="67">
        <f t="shared" si="8"/>
        <v>0</v>
      </c>
      <c r="F38" s="67">
        <f t="shared" si="8"/>
        <v>0</v>
      </c>
      <c r="G38" s="67">
        <f t="shared" si="8"/>
        <v>0</v>
      </c>
      <c r="H38" s="67">
        <f t="shared" si="8"/>
        <v>0</v>
      </c>
      <c r="I38" s="67">
        <f t="shared" si="8"/>
        <v>0</v>
      </c>
      <c r="J38" s="67">
        <f t="shared" si="8"/>
        <v>0</v>
      </c>
      <c r="K38" s="67">
        <f t="shared" si="8"/>
        <v>0</v>
      </c>
      <c r="L38" s="67">
        <f t="shared" si="8"/>
        <v>0</v>
      </c>
      <c r="M38" s="67">
        <f t="shared" si="8"/>
        <v>0</v>
      </c>
      <c r="N38" s="67">
        <f t="shared" si="8"/>
        <v>0</v>
      </c>
      <c r="O38" s="67">
        <f t="shared" si="8"/>
        <v>0</v>
      </c>
      <c r="P38" s="67">
        <f t="shared" si="8"/>
        <v>0</v>
      </c>
      <c r="Q38" s="67">
        <f t="shared" si="8"/>
        <v>0</v>
      </c>
      <c r="R38" s="67">
        <f t="shared" si="8"/>
        <v>0</v>
      </c>
      <c r="S38" s="67">
        <f t="shared" si="8"/>
        <v>0</v>
      </c>
      <c r="T38" s="67">
        <f t="shared" si="8"/>
        <v>0</v>
      </c>
      <c r="U38" s="67">
        <f t="shared" si="8"/>
        <v>0</v>
      </c>
      <c r="V38" s="67">
        <f t="shared" si="8"/>
        <v>0</v>
      </c>
      <c r="W38" s="67">
        <f t="shared" si="8"/>
        <v>0</v>
      </c>
      <c r="X38" s="67">
        <f t="shared" si="8"/>
        <v>0</v>
      </c>
      <c r="Y38" s="67">
        <f t="shared" si="8"/>
        <v>0</v>
      </c>
      <c r="Z38" s="67">
        <f t="shared" si="8"/>
        <v>0</v>
      </c>
      <c r="AA38" s="67">
        <f t="shared" si="8"/>
        <v>0</v>
      </c>
      <c r="AB38" s="67">
        <f t="shared" si="8"/>
        <v>0</v>
      </c>
      <c r="AC38" s="67">
        <f t="shared" si="8"/>
        <v>0</v>
      </c>
      <c r="AD38" s="67">
        <f t="shared" si="8"/>
        <v>0</v>
      </c>
      <c r="AE38" s="67">
        <f t="shared" si="8"/>
        <v>0</v>
      </c>
      <c r="AF38" s="67">
        <f t="shared" si="8"/>
        <v>0</v>
      </c>
      <c r="AG38" s="80"/>
      <c r="AH38" s="80"/>
      <c r="AI38" s="80"/>
      <c r="AJ38" s="59"/>
      <c r="AK38" s="59"/>
      <c r="AL38" s="59"/>
      <c r="AM38" s="59"/>
      <c r="AO38" s="65">
        <v>0</v>
      </c>
    </row>
    <row r="39" spans="1:41" x14ac:dyDescent="0.2">
      <c r="A39" s="221"/>
      <c r="B39" s="222"/>
      <c r="C39" s="57">
        <v>3</v>
      </c>
      <c r="D39" s="67">
        <f t="shared" ref="D39:AF39" si="9">COUNTIF(D11:D36,3)</f>
        <v>0</v>
      </c>
      <c r="E39" s="67">
        <f t="shared" si="9"/>
        <v>0</v>
      </c>
      <c r="F39" s="67">
        <f t="shared" si="9"/>
        <v>0</v>
      </c>
      <c r="G39" s="67">
        <f t="shared" si="9"/>
        <v>0</v>
      </c>
      <c r="H39" s="67">
        <f t="shared" si="9"/>
        <v>0</v>
      </c>
      <c r="I39" s="67">
        <f t="shared" si="9"/>
        <v>0</v>
      </c>
      <c r="J39" s="67">
        <f t="shared" si="9"/>
        <v>0</v>
      </c>
      <c r="K39" s="67">
        <f t="shared" si="9"/>
        <v>0</v>
      </c>
      <c r="L39" s="67">
        <f t="shared" si="9"/>
        <v>0</v>
      </c>
      <c r="M39" s="67">
        <f t="shared" si="9"/>
        <v>0</v>
      </c>
      <c r="N39" s="67">
        <f t="shared" si="9"/>
        <v>0</v>
      </c>
      <c r="O39" s="67">
        <f t="shared" si="9"/>
        <v>0</v>
      </c>
      <c r="P39" s="67">
        <f t="shared" si="9"/>
        <v>0</v>
      </c>
      <c r="Q39" s="67">
        <f t="shared" si="9"/>
        <v>0</v>
      </c>
      <c r="R39" s="67">
        <f t="shared" si="9"/>
        <v>0</v>
      </c>
      <c r="S39" s="67">
        <f t="shared" si="9"/>
        <v>0</v>
      </c>
      <c r="T39" s="67">
        <f t="shared" si="9"/>
        <v>0</v>
      </c>
      <c r="U39" s="67">
        <f t="shared" si="9"/>
        <v>0</v>
      </c>
      <c r="V39" s="67">
        <f t="shared" si="9"/>
        <v>0</v>
      </c>
      <c r="W39" s="67">
        <f t="shared" si="9"/>
        <v>0</v>
      </c>
      <c r="X39" s="67">
        <f t="shared" si="9"/>
        <v>0</v>
      </c>
      <c r="Y39" s="67">
        <f t="shared" si="9"/>
        <v>0</v>
      </c>
      <c r="Z39" s="67">
        <f t="shared" si="9"/>
        <v>0</v>
      </c>
      <c r="AA39" s="67">
        <f t="shared" si="9"/>
        <v>0</v>
      </c>
      <c r="AB39" s="67">
        <f t="shared" si="9"/>
        <v>0</v>
      </c>
      <c r="AC39" s="67">
        <f t="shared" si="9"/>
        <v>0</v>
      </c>
      <c r="AD39" s="67">
        <f t="shared" si="9"/>
        <v>0</v>
      </c>
      <c r="AE39" s="67">
        <f t="shared" si="9"/>
        <v>0</v>
      </c>
      <c r="AF39" s="67">
        <f t="shared" si="9"/>
        <v>0</v>
      </c>
      <c r="AG39" s="80"/>
      <c r="AH39" s="80"/>
      <c r="AI39" s="80"/>
      <c r="AJ39" s="59"/>
      <c r="AK39" s="59"/>
      <c r="AL39" s="59"/>
      <c r="AM39" s="59"/>
      <c r="AO39" s="65">
        <v>1</v>
      </c>
    </row>
    <row r="40" spans="1:41" x14ac:dyDescent="0.2">
      <c r="A40" s="221"/>
      <c r="B40" s="222"/>
      <c r="C40" s="57">
        <v>9</v>
      </c>
      <c r="D40" s="67">
        <f t="shared" ref="D40:AF40" si="10">COUNTIF(D11:D36,9)</f>
        <v>0</v>
      </c>
      <c r="E40" s="67">
        <f t="shared" si="10"/>
        <v>0</v>
      </c>
      <c r="F40" s="67">
        <f t="shared" si="10"/>
        <v>0</v>
      </c>
      <c r="G40" s="67">
        <f t="shared" si="10"/>
        <v>0</v>
      </c>
      <c r="H40" s="67">
        <f t="shared" si="10"/>
        <v>0</v>
      </c>
      <c r="I40" s="67">
        <f t="shared" si="10"/>
        <v>0</v>
      </c>
      <c r="J40" s="67">
        <f t="shared" si="10"/>
        <v>0</v>
      </c>
      <c r="K40" s="67">
        <f t="shared" si="10"/>
        <v>0</v>
      </c>
      <c r="L40" s="67">
        <f t="shared" si="10"/>
        <v>0</v>
      </c>
      <c r="M40" s="67">
        <f t="shared" si="10"/>
        <v>0</v>
      </c>
      <c r="N40" s="67">
        <f t="shared" si="10"/>
        <v>0</v>
      </c>
      <c r="O40" s="67">
        <f t="shared" si="10"/>
        <v>0</v>
      </c>
      <c r="P40" s="67">
        <f t="shared" si="10"/>
        <v>0</v>
      </c>
      <c r="Q40" s="67">
        <f t="shared" si="10"/>
        <v>0</v>
      </c>
      <c r="R40" s="67">
        <f t="shared" si="10"/>
        <v>0</v>
      </c>
      <c r="S40" s="67">
        <f t="shared" si="10"/>
        <v>0</v>
      </c>
      <c r="T40" s="67">
        <f t="shared" si="10"/>
        <v>0</v>
      </c>
      <c r="U40" s="67">
        <f t="shared" si="10"/>
        <v>0</v>
      </c>
      <c r="V40" s="67">
        <f t="shared" si="10"/>
        <v>0</v>
      </c>
      <c r="W40" s="67">
        <f t="shared" si="10"/>
        <v>0</v>
      </c>
      <c r="X40" s="67">
        <f t="shared" si="10"/>
        <v>0</v>
      </c>
      <c r="Y40" s="67">
        <f t="shared" si="10"/>
        <v>0</v>
      </c>
      <c r="Z40" s="67">
        <f t="shared" si="10"/>
        <v>0</v>
      </c>
      <c r="AA40" s="67">
        <f t="shared" si="10"/>
        <v>0</v>
      </c>
      <c r="AB40" s="67">
        <f t="shared" si="10"/>
        <v>0</v>
      </c>
      <c r="AC40" s="67">
        <f t="shared" si="10"/>
        <v>0</v>
      </c>
      <c r="AD40" s="67">
        <f t="shared" si="10"/>
        <v>0</v>
      </c>
      <c r="AE40" s="67">
        <f t="shared" si="10"/>
        <v>0</v>
      </c>
      <c r="AF40" s="67">
        <f t="shared" si="10"/>
        <v>0</v>
      </c>
      <c r="AG40" s="80"/>
      <c r="AH40" s="80"/>
      <c r="AI40" s="80"/>
      <c r="AJ40" s="59"/>
      <c r="AK40" s="59"/>
      <c r="AL40" s="59"/>
      <c r="AM40" s="59"/>
      <c r="AO40" s="65">
        <v>2</v>
      </c>
    </row>
    <row r="41" spans="1:41" x14ac:dyDescent="0.2">
      <c r="A41" s="221"/>
      <c r="B41" s="222"/>
      <c r="C41" s="58">
        <v>0</v>
      </c>
      <c r="D41" s="67">
        <f t="shared" ref="D41:AF41" si="11">COUNTIF(D11:D36,0)</f>
        <v>0</v>
      </c>
      <c r="E41" s="67">
        <f t="shared" si="11"/>
        <v>0</v>
      </c>
      <c r="F41" s="67">
        <f t="shared" si="11"/>
        <v>0</v>
      </c>
      <c r="G41" s="67">
        <f t="shared" si="11"/>
        <v>0</v>
      </c>
      <c r="H41" s="67">
        <f t="shared" si="11"/>
        <v>0</v>
      </c>
      <c r="I41" s="67">
        <f t="shared" si="11"/>
        <v>0</v>
      </c>
      <c r="J41" s="67">
        <f t="shared" si="11"/>
        <v>0</v>
      </c>
      <c r="K41" s="67">
        <f t="shared" si="11"/>
        <v>0</v>
      </c>
      <c r="L41" s="67">
        <f t="shared" si="11"/>
        <v>0</v>
      </c>
      <c r="M41" s="67">
        <f t="shared" si="11"/>
        <v>0</v>
      </c>
      <c r="N41" s="67">
        <f t="shared" si="11"/>
        <v>0</v>
      </c>
      <c r="O41" s="67">
        <f t="shared" si="11"/>
        <v>0</v>
      </c>
      <c r="P41" s="67">
        <f t="shared" si="11"/>
        <v>0</v>
      </c>
      <c r="Q41" s="67">
        <f t="shared" si="11"/>
        <v>0</v>
      </c>
      <c r="R41" s="67">
        <f t="shared" si="11"/>
        <v>0</v>
      </c>
      <c r="S41" s="67">
        <f t="shared" si="11"/>
        <v>0</v>
      </c>
      <c r="T41" s="67">
        <f t="shared" si="11"/>
        <v>0</v>
      </c>
      <c r="U41" s="67">
        <f t="shared" si="11"/>
        <v>0</v>
      </c>
      <c r="V41" s="67">
        <f t="shared" si="11"/>
        <v>0</v>
      </c>
      <c r="W41" s="67">
        <f t="shared" si="11"/>
        <v>0</v>
      </c>
      <c r="X41" s="67">
        <f t="shared" si="11"/>
        <v>0</v>
      </c>
      <c r="Y41" s="67">
        <f t="shared" si="11"/>
        <v>0</v>
      </c>
      <c r="Z41" s="67">
        <f t="shared" si="11"/>
        <v>0</v>
      </c>
      <c r="AA41" s="67">
        <f t="shared" si="11"/>
        <v>0</v>
      </c>
      <c r="AB41" s="67">
        <f t="shared" si="11"/>
        <v>0</v>
      </c>
      <c r="AC41" s="67">
        <f t="shared" si="11"/>
        <v>0</v>
      </c>
      <c r="AD41" s="67">
        <f t="shared" si="11"/>
        <v>0</v>
      </c>
      <c r="AE41" s="67">
        <f t="shared" si="11"/>
        <v>0</v>
      </c>
      <c r="AF41" s="67">
        <f t="shared" si="11"/>
        <v>0</v>
      </c>
      <c r="AG41" s="59"/>
      <c r="AH41" s="59"/>
      <c r="AI41" s="59"/>
      <c r="AJ41" s="59"/>
      <c r="AK41" s="59"/>
      <c r="AL41" s="59"/>
      <c r="AM41" s="59"/>
      <c r="AO41" s="65">
        <v>3</v>
      </c>
    </row>
    <row r="42" spans="1:41" x14ac:dyDescent="0.2">
      <c r="A42" s="223"/>
      <c r="B42" s="224"/>
      <c r="C42" s="58" t="s">
        <v>25</v>
      </c>
      <c r="D42" s="67">
        <f>COUNTIF(D11:D36,"ABS")</f>
        <v>0</v>
      </c>
      <c r="E42" s="67">
        <f t="shared" ref="E42:AF42" si="12">COUNTIF(E11:E36,"ABS")</f>
        <v>0</v>
      </c>
      <c r="F42" s="67">
        <f t="shared" si="12"/>
        <v>0</v>
      </c>
      <c r="G42" s="67">
        <f t="shared" si="12"/>
        <v>0</v>
      </c>
      <c r="H42" s="67">
        <f t="shared" si="12"/>
        <v>0</v>
      </c>
      <c r="I42" s="67">
        <f t="shared" si="12"/>
        <v>0</v>
      </c>
      <c r="J42" s="67">
        <f t="shared" si="12"/>
        <v>0</v>
      </c>
      <c r="K42" s="67">
        <f t="shared" si="12"/>
        <v>0</v>
      </c>
      <c r="L42" s="67">
        <f t="shared" si="12"/>
        <v>0</v>
      </c>
      <c r="M42" s="67">
        <f t="shared" si="12"/>
        <v>0</v>
      </c>
      <c r="N42" s="67">
        <f t="shared" si="12"/>
        <v>0</v>
      </c>
      <c r="O42" s="67">
        <f t="shared" si="12"/>
        <v>0</v>
      </c>
      <c r="P42" s="67">
        <f t="shared" si="12"/>
        <v>0</v>
      </c>
      <c r="Q42" s="67">
        <f t="shared" si="12"/>
        <v>0</v>
      </c>
      <c r="R42" s="67">
        <f>COUNTIF(R11:R36,"ABS")</f>
        <v>0</v>
      </c>
      <c r="S42" s="67">
        <f t="shared" si="12"/>
        <v>0</v>
      </c>
      <c r="T42" s="67">
        <f t="shared" si="12"/>
        <v>0</v>
      </c>
      <c r="U42" s="67">
        <f t="shared" si="12"/>
        <v>0</v>
      </c>
      <c r="V42" s="67">
        <f t="shared" si="12"/>
        <v>0</v>
      </c>
      <c r="W42" s="67">
        <f t="shared" si="12"/>
        <v>0</v>
      </c>
      <c r="X42" s="67">
        <f>COUNTIF(X11:X36,"ABS")</f>
        <v>0</v>
      </c>
      <c r="Y42" s="67">
        <f t="shared" si="12"/>
        <v>0</v>
      </c>
      <c r="Z42" s="67">
        <f t="shared" si="12"/>
        <v>0</v>
      </c>
      <c r="AA42" s="67">
        <f t="shared" si="12"/>
        <v>0</v>
      </c>
      <c r="AB42" s="67">
        <f t="shared" si="12"/>
        <v>0</v>
      </c>
      <c r="AC42" s="67">
        <f t="shared" si="12"/>
        <v>0</v>
      </c>
      <c r="AD42" s="67">
        <f t="shared" si="12"/>
        <v>0</v>
      </c>
      <c r="AE42" s="67">
        <f t="shared" si="12"/>
        <v>0</v>
      </c>
      <c r="AF42" s="67">
        <f t="shared" si="12"/>
        <v>0</v>
      </c>
      <c r="AG42" s="59"/>
      <c r="AH42" s="59"/>
      <c r="AI42" s="59"/>
      <c r="AJ42" s="59"/>
      <c r="AK42" s="59"/>
      <c r="AL42" s="59"/>
      <c r="AM42" s="59"/>
      <c r="AO42" s="65">
        <v>9</v>
      </c>
    </row>
    <row r="43" spans="1:41" x14ac:dyDescent="0.2">
      <c r="A43" s="71"/>
      <c r="B43" s="70"/>
      <c r="C43" s="44" t="s">
        <v>18</v>
      </c>
      <c r="D43" s="91">
        <f>D37/(26-D42)</f>
        <v>0</v>
      </c>
      <c r="E43" s="91">
        <f t="shared" ref="E43:AF43" si="13">E37/(26-E42)</f>
        <v>0</v>
      </c>
      <c r="F43" s="91">
        <f t="shared" si="13"/>
        <v>0</v>
      </c>
      <c r="G43" s="91">
        <f t="shared" si="13"/>
        <v>0</v>
      </c>
      <c r="H43" s="91">
        <f t="shared" si="13"/>
        <v>0</v>
      </c>
      <c r="I43" s="91">
        <f t="shared" si="13"/>
        <v>0</v>
      </c>
      <c r="J43" s="91">
        <f t="shared" si="13"/>
        <v>0</v>
      </c>
      <c r="K43" s="91">
        <f t="shared" si="13"/>
        <v>0</v>
      </c>
      <c r="L43" s="91">
        <f t="shared" si="13"/>
        <v>0</v>
      </c>
      <c r="M43" s="91">
        <f t="shared" si="13"/>
        <v>0</v>
      </c>
      <c r="N43" s="91">
        <f t="shared" si="13"/>
        <v>0</v>
      </c>
      <c r="O43" s="91">
        <f t="shared" si="13"/>
        <v>0</v>
      </c>
      <c r="P43" s="91">
        <f t="shared" si="13"/>
        <v>0</v>
      </c>
      <c r="Q43" s="91">
        <f t="shared" si="13"/>
        <v>0</v>
      </c>
      <c r="R43" s="91">
        <f t="shared" si="13"/>
        <v>0</v>
      </c>
      <c r="S43" s="91">
        <f t="shared" si="13"/>
        <v>0</v>
      </c>
      <c r="T43" s="91">
        <f t="shared" si="13"/>
        <v>0</v>
      </c>
      <c r="U43" s="91">
        <f t="shared" si="13"/>
        <v>0</v>
      </c>
      <c r="V43" s="91">
        <f t="shared" si="13"/>
        <v>0</v>
      </c>
      <c r="W43" s="91">
        <f t="shared" si="13"/>
        <v>0</v>
      </c>
      <c r="X43" s="91">
        <f t="shared" si="13"/>
        <v>0</v>
      </c>
      <c r="Y43" s="91">
        <f t="shared" si="13"/>
        <v>0</v>
      </c>
      <c r="Z43" s="91">
        <f t="shared" si="13"/>
        <v>0</v>
      </c>
      <c r="AA43" s="91">
        <f t="shared" si="13"/>
        <v>0</v>
      </c>
      <c r="AB43" s="91">
        <f t="shared" si="13"/>
        <v>0</v>
      </c>
      <c r="AC43" s="91">
        <f t="shared" si="13"/>
        <v>0</v>
      </c>
      <c r="AD43" s="91">
        <f t="shared" si="13"/>
        <v>0</v>
      </c>
      <c r="AE43" s="91">
        <f t="shared" si="13"/>
        <v>0</v>
      </c>
      <c r="AF43" s="91">
        <f t="shared" si="13"/>
        <v>0</v>
      </c>
      <c r="AG43" s="83"/>
      <c r="AH43" s="83"/>
      <c r="AI43" s="83"/>
      <c r="AJ43" s="82"/>
      <c r="AK43" s="82"/>
      <c r="AL43" s="82"/>
      <c r="AM43" s="82"/>
      <c r="AO43" s="79" t="s">
        <v>25</v>
      </c>
    </row>
    <row r="44" spans="1:41" x14ac:dyDescent="0.2">
      <c r="A44" s="92"/>
      <c r="B44" s="92"/>
      <c r="C44" s="97"/>
      <c r="D44" s="94"/>
      <c r="E44" s="94"/>
      <c r="F44" s="94"/>
      <c r="G44" s="94"/>
      <c r="H44" s="94"/>
      <c r="I44" s="94"/>
      <c r="J44" s="94"/>
      <c r="K44" s="94"/>
      <c r="L44" s="94"/>
      <c r="M44" s="94"/>
      <c r="N44" s="94"/>
      <c r="O44" s="94"/>
      <c r="P44" s="94"/>
      <c r="Q44" s="94"/>
      <c r="R44" s="94"/>
      <c r="S44" s="94"/>
      <c r="T44" s="94"/>
      <c r="U44" s="94"/>
      <c r="V44" s="94"/>
      <c r="W44" s="94"/>
      <c r="X44" s="94"/>
      <c r="Y44" s="94"/>
      <c r="Z44" s="94"/>
      <c r="AA44" s="94"/>
      <c r="AB44" s="94"/>
      <c r="AC44" s="94"/>
      <c r="AD44" s="94"/>
      <c r="AE44" s="94"/>
      <c r="AF44" s="94"/>
      <c r="AG44" s="80"/>
      <c r="AH44" s="80"/>
      <c r="AI44" s="80"/>
      <c r="AJ44" s="59"/>
      <c r="AK44" s="59"/>
      <c r="AL44" s="59"/>
      <c r="AM44" s="59"/>
      <c r="AO44" s="72"/>
    </row>
    <row r="45" spans="1:41" x14ac:dyDescent="0.2">
      <c r="A45" s="92"/>
      <c r="B45" s="92"/>
      <c r="C45" s="98"/>
      <c r="D45" s="93"/>
      <c r="E45" s="93"/>
      <c r="F45" s="93"/>
      <c r="G45" s="93"/>
      <c r="H45" s="93"/>
      <c r="I45" s="93"/>
      <c r="J45" s="93"/>
      <c r="K45" s="93"/>
      <c r="L45" s="93"/>
      <c r="M45" s="93"/>
      <c r="N45" s="93"/>
      <c r="O45" s="93"/>
      <c r="P45" s="93"/>
      <c r="Q45" s="93"/>
      <c r="R45" s="93"/>
      <c r="S45" s="93"/>
      <c r="T45" s="93"/>
      <c r="U45" s="93"/>
      <c r="V45" s="93"/>
      <c r="W45" s="93"/>
      <c r="X45" s="93"/>
      <c r="Y45" s="93"/>
      <c r="Z45" s="93"/>
      <c r="AA45" s="93"/>
      <c r="AB45" s="93"/>
      <c r="AC45" s="93"/>
      <c r="AD45" s="93"/>
      <c r="AE45" s="93"/>
      <c r="AF45" s="93"/>
      <c r="AG45" s="84"/>
      <c r="AH45" s="84"/>
      <c r="AI45" s="84"/>
    </row>
    <row r="46" spans="1:41" x14ac:dyDescent="0.2">
      <c r="A46" s="95"/>
      <c r="B46" s="95"/>
      <c r="C46" s="99"/>
      <c r="D46" s="96"/>
      <c r="E46" s="96"/>
      <c r="F46" s="96"/>
      <c r="G46" s="96"/>
      <c r="H46" s="96"/>
      <c r="I46" s="96"/>
      <c r="J46" s="96"/>
      <c r="K46" s="96"/>
      <c r="L46" s="96"/>
      <c r="M46" s="96"/>
      <c r="N46" s="96"/>
      <c r="O46" s="96"/>
      <c r="P46" s="96"/>
      <c r="Q46" s="96"/>
      <c r="R46" s="96"/>
      <c r="S46" s="96"/>
      <c r="T46" s="96"/>
      <c r="U46" s="96"/>
      <c r="V46" s="96"/>
      <c r="W46" s="96"/>
      <c r="X46" s="96"/>
      <c r="Y46" s="96"/>
      <c r="Z46" s="96"/>
      <c r="AA46" s="96"/>
      <c r="AB46" s="96"/>
      <c r="AC46" s="96"/>
      <c r="AD46" s="96"/>
      <c r="AE46" s="96"/>
      <c r="AF46" s="96"/>
    </row>
    <row r="47" spans="1:41" s="46" customFormat="1" ht="215.1" customHeight="1" x14ac:dyDescent="0.2">
      <c r="A47" s="212" t="s">
        <v>22</v>
      </c>
      <c r="B47" s="213"/>
      <c r="C47" s="214"/>
      <c r="D47" s="200" t="str">
        <f t="shared" ref="D47:AF47" si="14">D9</f>
        <v xml:space="preserve"> </v>
      </c>
      <c r="E47" s="200" t="str">
        <f t="shared" si="14"/>
        <v xml:space="preserve"> </v>
      </c>
      <c r="F47" s="200" t="str">
        <f t="shared" si="14"/>
        <v xml:space="preserve"> </v>
      </c>
      <c r="G47" s="200" t="str">
        <f t="shared" si="14"/>
        <v xml:space="preserve"> </v>
      </c>
      <c r="H47" s="200" t="str">
        <f t="shared" si="14"/>
        <v xml:space="preserve"> </v>
      </c>
      <c r="I47" s="200" t="str">
        <f t="shared" si="14"/>
        <v xml:space="preserve"> </v>
      </c>
      <c r="J47" s="200" t="str">
        <f t="shared" si="14"/>
        <v xml:space="preserve"> </v>
      </c>
      <c r="K47" s="200" t="str">
        <f t="shared" si="14"/>
        <v xml:space="preserve"> </v>
      </c>
      <c r="L47" s="200" t="str">
        <f t="shared" si="14"/>
        <v xml:space="preserve"> </v>
      </c>
      <c r="M47" s="200" t="str">
        <f t="shared" si="14"/>
        <v xml:space="preserve"> </v>
      </c>
      <c r="N47" s="200" t="str">
        <f t="shared" si="14"/>
        <v xml:space="preserve"> </v>
      </c>
      <c r="O47" s="200" t="str">
        <f t="shared" si="14"/>
        <v xml:space="preserve"> </v>
      </c>
      <c r="P47" s="200" t="str">
        <f t="shared" si="14"/>
        <v xml:space="preserve"> </v>
      </c>
      <c r="Q47" s="200" t="str">
        <f t="shared" si="14"/>
        <v xml:space="preserve"> </v>
      </c>
      <c r="R47" s="200" t="str">
        <f t="shared" si="14"/>
        <v xml:space="preserve"> </v>
      </c>
      <c r="S47" s="200" t="str">
        <f t="shared" si="14"/>
        <v xml:space="preserve"> </v>
      </c>
      <c r="T47" s="200" t="str">
        <f t="shared" si="14"/>
        <v xml:space="preserve"> </v>
      </c>
      <c r="U47" s="200" t="str">
        <f t="shared" si="14"/>
        <v xml:space="preserve"> </v>
      </c>
      <c r="V47" s="200" t="str">
        <f t="shared" si="14"/>
        <v xml:space="preserve"> </v>
      </c>
      <c r="W47" s="200" t="str">
        <f t="shared" si="14"/>
        <v xml:space="preserve"> </v>
      </c>
      <c r="X47" s="200" t="str">
        <f t="shared" si="14"/>
        <v xml:space="preserve"> </v>
      </c>
      <c r="Y47" s="200" t="str">
        <f t="shared" si="14"/>
        <v xml:space="preserve"> </v>
      </c>
      <c r="Z47" s="200" t="str">
        <f t="shared" si="14"/>
        <v xml:space="preserve"> </v>
      </c>
      <c r="AA47" s="200" t="str">
        <f t="shared" si="14"/>
        <v xml:space="preserve"> </v>
      </c>
      <c r="AB47" s="200" t="str">
        <f t="shared" si="14"/>
        <v xml:space="preserve"> </v>
      </c>
      <c r="AC47" s="200" t="str">
        <f t="shared" si="14"/>
        <v xml:space="preserve"> </v>
      </c>
      <c r="AD47" s="200" t="str">
        <f t="shared" si="14"/>
        <v xml:space="preserve"> </v>
      </c>
      <c r="AE47" s="200" t="str">
        <f t="shared" si="14"/>
        <v xml:space="preserve"> </v>
      </c>
      <c r="AF47" s="200" t="str">
        <f t="shared" si="14"/>
        <v xml:space="preserve"> </v>
      </c>
      <c r="AG47" s="226">
        <v>1</v>
      </c>
      <c r="AH47" s="232">
        <v>2</v>
      </c>
      <c r="AI47" s="232">
        <v>3</v>
      </c>
      <c r="AJ47" s="226">
        <v>9</v>
      </c>
      <c r="AK47" s="226">
        <v>0</v>
      </c>
      <c r="AL47" s="226" t="s">
        <v>25</v>
      </c>
      <c r="AM47" s="198" t="s">
        <v>16</v>
      </c>
    </row>
    <row r="48" spans="1:41" s="46" customFormat="1" ht="38.25" customHeight="1" thickBot="1" x14ac:dyDescent="0.25">
      <c r="A48" s="53" t="s">
        <v>30</v>
      </c>
      <c r="B48" s="53" t="s">
        <v>17</v>
      </c>
      <c r="C48" s="53" t="s">
        <v>23</v>
      </c>
      <c r="D48" s="201"/>
      <c r="E48" s="201"/>
      <c r="F48" s="201"/>
      <c r="G48" s="201"/>
      <c r="H48" s="201"/>
      <c r="I48" s="201"/>
      <c r="J48" s="201"/>
      <c r="K48" s="201"/>
      <c r="L48" s="201"/>
      <c r="M48" s="201"/>
      <c r="N48" s="201"/>
      <c r="O48" s="201"/>
      <c r="P48" s="201"/>
      <c r="Q48" s="201"/>
      <c r="R48" s="201"/>
      <c r="S48" s="201"/>
      <c r="T48" s="201"/>
      <c r="U48" s="201"/>
      <c r="V48" s="201"/>
      <c r="W48" s="201"/>
      <c r="X48" s="201"/>
      <c r="Y48" s="201"/>
      <c r="Z48" s="201"/>
      <c r="AA48" s="201"/>
      <c r="AB48" s="201"/>
      <c r="AC48" s="201"/>
      <c r="AD48" s="201"/>
      <c r="AE48" s="201"/>
      <c r="AF48" s="201"/>
      <c r="AG48" s="227"/>
      <c r="AH48" s="199"/>
      <c r="AI48" s="199"/>
      <c r="AJ48" s="227"/>
      <c r="AK48" s="227"/>
      <c r="AL48" s="227"/>
      <c r="AM48" s="199"/>
    </row>
    <row r="49" spans="1:39" ht="13.5" customHeight="1" thickTop="1" x14ac:dyDescent="0.2">
      <c r="A49" s="233" t="s">
        <v>20</v>
      </c>
      <c r="B49" s="230">
        <v>1</v>
      </c>
      <c r="C49" s="42">
        <v>1</v>
      </c>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
        <f t="shared" ref="AG49:AG89" si="15">COUNTIF(D49:AF49,1)</f>
        <v>0</v>
      </c>
      <c r="AH49" s="4">
        <f t="shared" ref="AH49:AH89" si="16">COUNTIF(D49:AF49,2)</f>
        <v>0</v>
      </c>
      <c r="AI49" s="4">
        <f t="shared" ref="AI49:AI89" si="17">COUNTIF(D49:AF49,3)</f>
        <v>0</v>
      </c>
      <c r="AJ49" s="4">
        <f t="shared" ref="AJ49:AJ89" si="18">COUNTIF(D49:AF49,9)</f>
        <v>0</v>
      </c>
      <c r="AK49" s="4">
        <f t="shared" ref="AK49:AK89" si="19">COUNTIF(D49:AF49,0)</f>
        <v>0</v>
      </c>
      <c r="AL49" s="4">
        <f t="shared" ref="AL49:AL89" si="20">COUNTIF(D49:AF49,"ABS")</f>
        <v>0</v>
      </c>
      <c r="AM49" s="113" t="str">
        <f>IF(ISERROR(AG49/($I$4-AL49)),"-",AG49/($I$4-AL49))</f>
        <v>-</v>
      </c>
    </row>
    <row r="50" spans="1:39" x14ac:dyDescent="0.2">
      <c r="A50" s="234"/>
      <c r="B50" s="231"/>
      <c r="C50" s="40">
        <v>2</v>
      </c>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
        <f t="shared" si="15"/>
        <v>0</v>
      </c>
      <c r="AH50" s="4">
        <f t="shared" si="16"/>
        <v>0</v>
      </c>
      <c r="AI50" s="4">
        <f t="shared" si="17"/>
        <v>0</v>
      </c>
      <c r="AJ50" s="4">
        <f t="shared" si="18"/>
        <v>0</v>
      </c>
      <c r="AK50" s="4">
        <f t="shared" si="19"/>
        <v>0</v>
      </c>
      <c r="AL50" s="4">
        <f t="shared" si="20"/>
        <v>0</v>
      </c>
      <c r="AM50" s="113" t="str">
        <f>IF(ISERROR(AG50/($I$4-AL50)),"-",AG50/($I$4-AL50))</f>
        <v>-</v>
      </c>
    </row>
    <row r="51" spans="1:39" x14ac:dyDescent="0.2">
      <c r="A51" s="234"/>
      <c r="B51" s="231"/>
      <c r="C51" s="42">
        <v>3</v>
      </c>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
        <f t="shared" si="15"/>
        <v>0</v>
      </c>
      <c r="AH51" s="4">
        <f t="shared" si="16"/>
        <v>0</v>
      </c>
      <c r="AI51" s="4">
        <f t="shared" si="17"/>
        <v>0</v>
      </c>
      <c r="AJ51" s="4">
        <f t="shared" si="18"/>
        <v>0</v>
      </c>
      <c r="AK51" s="4">
        <f t="shared" si="19"/>
        <v>0</v>
      </c>
      <c r="AL51" s="4">
        <f t="shared" si="20"/>
        <v>0</v>
      </c>
      <c r="AM51" s="113" t="str">
        <f t="shared" ref="AM51:AM89" si="21">IF(ISERROR(AG51/($I$4-AL51)),"-",AG51/($I$4-AL51))</f>
        <v>-</v>
      </c>
    </row>
    <row r="52" spans="1:39" x14ac:dyDescent="0.2">
      <c r="A52" s="234"/>
      <c r="B52" s="231"/>
      <c r="C52" s="40">
        <v>4</v>
      </c>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0">
        <f t="shared" si="15"/>
        <v>0</v>
      </c>
      <c r="AH52" s="4">
        <f t="shared" si="16"/>
        <v>0</v>
      </c>
      <c r="AI52" s="4">
        <f t="shared" si="17"/>
        <v>0</v>
      </c>
      <c r="AJ52" s="40">
        <f t="shared" si="18"/>
        <v>0</v>
      </c>
      <c r="AK52" s="40">
        <f t="shared" si="19"/>
        <v>0</v>
      </c>
      <c r="AL52" s="4">
        <f t="shared" si="20"/>
        <v>0</v>
      </c>
      <c r="AM52" s="113" t="str">
        <f t="shared" si="21"/>
        <v>-</v>
      </c>
    </row>
    <row r="53" spans="1:39" x14ac:dyDescent="0.2">
      <c r="A53" s="234"/>
      <c r="B53" s="231"/>
      <c r="C53" s="42">
        <v>5</v>
      </c>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
        <f t="shared" si="15"/>
        <v>0</v>
      </c>
      <c r="AH53" s="4">
        <f t="shared" si="16"/>
        <v>0</v>
      </c>
      <c r="AI53" s="4">
        <f t="shared" si="17"/>
        <v>0</v>
      </c>
      <c r="AJ53" s="4">
        <f t="shared" si="18"/>
        <v>0</v>
      </c>
      <c r="AK53" s="4">
        <f t="shared" si="19"/>
        <v>0</v>
      </c>
      <c r="AL53" s="4">
        <f t="shared" si="20"/>
        <v>0</v>
      </c>
      <c r="AM53" s="113" t="str">
        <f t="shared" si="21"/>
        <v>-</v>
      </c>
    </row>
    <row r="54" spans="1:39" x14ac:dyDescent="0.2">
      <c r="A54" s="234"/>
      <c r="B54" s="231"/>
      <c r="C54" s="40">
        <v>6</v>
      </c>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c r="AF54" s="43"/>
      <c r="AG54" s="40">
        <f t="shared" si="15"/>
        <v>0</v>
      </c>
      <c r="AH54" s="4">
        <f t="shared" si="16"/>
        <v>0</v>
      </c>
      <c r="AI54" s="4">
        <f t="shared" si="17"/>
        <v>0</v>
      </c>
      <c r="AJ54" s="40">
        <f t="shared" si="18"/>
        <v>0</v>
      </c>
      <c r="AK54" s="40">
        <f t="shared" si="19"/>
        <v>0</v>
      </c>
      <c r="AL54" s="4">
        <f t="shared" si="20"/>
        <v>0</v>
      </c>
      <c r="AM54" s="113" t="str">
        <f t="shared" si="21"/>
        <v>-</v>
      </c>
    </row>
    <row r="55" spans="1:39" x14ac:dyDescent="0.2">
      <c r="A55" s="234"/>
      <c r="B55" s="231"/>
      <c r="C55" s="42">
        <v>7</v>
      </c>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0">
        <f t="shared" si="15"/>
        <v>0</v>
      </c>
      <c r="AH55" s="4">
        <f t="shared" si="16"/>
        <v>0</v>
      </c>
      <c r="AI55" s="4">
        <f t="shared" si="17"/>
        <v>0</v>
      </c>
      <c r="AJ55" s="40">
        <f t="shared" si="18"/>
        <v>0</v>
      </c>
      <c r="AK55" s="40">
        <f t="shared" si="19"/>
        <v>0</v>
      </c>
      <c r="AL55" s="4">
        <f t="shared" si="20"/>
        <v>0</v>
      </c>
      <c r="AM55" s="113" t="str">
        <f t="shared" si="21"/>
        <v>-</v>
      </c>
    </row>
    <row r="56" spans="1:39" x14ac:dyDescent="0.2">
      <c r="A56" s="234"/>
      <c r="B56" s="231"/>
      <c r="C56" s="63">
        <v>8</v>
      </c>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0">
        <f t="shared" si="15"/>
        <v>0</v>
      </c>
      <c r="AH56" s="4">
        <f t="shared" si="16"/>
        <v>0</v>
      </c>
      <c r="AI56" s="4">
        <f t="shared" si="17"/>
        <v>0</v>
      </c>
      <c r="AJ56" s="40">
        <f t="shared" si="18"/>
        <v>0</v>
      </c>
      <c r="AK56" s="40">
        <f t="shared" si="19"/>
        <v>0</v>
      </c>
      <c r="AL56" s="4">
        <f t="shared" si="20"/>
        <v>0</v>
      </c>
      <c r="AM56" s="113" t="str">
        <f t="shared" si="21"/>
        <v>-</v>
      </c>
    </row>
    <row r="57" spans="1:39" x14ac:dyDescent="0.2">
      <c r="A57" s="234"/>
      <c r="B57" s="231"/>
      <c r="C57" s="64">
        <v>9</v>
      </c>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0">
        <f t="shared" si="15"/>
        <v>0</v>
      </c>
      <c r="AH57" s="4">
        <f t="shared" si="16"/>
        <v>0</v>
      </c>
      <c r="AI57" s="4">
        <f t="shared" si="17"/>
        <v>0</v>
      </c>
      <c r="AJ57" s="40">
        <f t="shared" si="18"/>
        <v>0</v>
      </c>
      <c r="AK57" s="40">
        <f t="shared" si="19"/>
        <v>0</v>
      </c>
      <c r="AL57" s="4">
        <f t="shared" si="20"/>
        <v>0</v>
      </c>
      <c r="AM57" s="113" t="str">
        <f t="shared" si="21"/>
        <v>-</v>
      </c>
    </row>
    <row r="58" spans="1:39" x14ac:dyDescent="0.2">
      <c r="A58" s="234"/>
      <c r="B58" s="62">
        <v>2</v>
      </c>
      <c r="C58" s="40">
        <v>10</v>
      </c>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0">
        <f t="shared" si="15"/>
        <v>0</v>
      </c>
      <c r="AH58" s="4">
        <f t="shared" si="16"/>
        <v>0</v>
      </c>
      <c r="AI58" s="4">
        <f t="shared" si="17"/>
        <v>0</v>
      </c>
      <c r="AJ58" s="40">
        <f t="shared" si="18"/>
        <v>0</v>
      </c>
      <c r="AK58" s="40">
        <f t="shared" si="19"/>
        <v>0</v>
      </c>
      <c r="AL58" s="4">
        <f t="shared" si="20"/>
        <v>0</v>
      </c>
      <c r="AM58" s="113" t="str">
        <f t="shared" si="21"/>
        <v>-</v>
      </c>
    </row>
    <row r="59" spans="1:39" x14ac:dyDescent="0.2">
      <c r="A59" s="234"/>
      <c r="B59" s="62">
        <v>3</v>
      </c>
      <c r="C59" s="64">
        <v>11</v>
      </c>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0">
        <f t="shared" si="15"/>
        <v>0</v>
      </c>
      <c r="AH59" s="4">
        <f t="shared" si="16"/>
        <v>0</v>
      </c>
      <c r="AI59" s="4">
        <f t="shared" si="17"/>
        <v>0</v>
      </c>
      <c r="AJ59" s="40">
        <f t="shared" si="18"/>
        <v>0</v>
      </c>
      <c r="AK59" s="40">
        <f t="shared" si="19"/>
        <v>0</v>
      </c>
      <c r="AL59" s="4">
        <f t="shared" si="20"/>
        <v>0</v>
      </c>
      <c r="AM59" s="113" t="str">
        <f t="shared" si="21"/>
        <v>-</v>
      </c>
    </row>
    <row r="60" spans="1:39" x14ac:dyDescent="0.2">
      <c r="A60" s="234"/>
      <c r="B60" s="62">
        <v>4</v>
      </c>
      <c r="C60" s="40">
        <v>12</v>
      </c>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0">
        <f t="shared" si="15"/>
        <v>0</v>
      </c>
      <c r="AH60" s="4">
        <f t="shared" si="16"/>
        <v>0</v>
      </c>
      <c r="AI60" s="4">
        <f t="shared" si="17"/>
        <v>0</v>
      </c>
      <c r="AJ60" s="40">
        <f t="shared" si="18"/>
        <v>0</v>
      </c>
      <c r="AK60" s="40">
        <f t="shared" si="19"/>
        <v>0</v>
      </c>
      <c r="AL60" s="4">
        <f t="shared" si="20"/>
        <v>0</v>
      </c>
      <c r="AM60" s="113" t="str">
        <f t="shared" si="21"/>
        <v>-</v>
      </c>
    </row>
    <row r="61" spans="1:39" x14ac:dyDescent="0.2">
      <c r="A61" s="234"/>
      <c r="B61" s="62">
        <v>5</v>
      </c>
      <c r="C61" s="64">
        <v>13</v>
      </c>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0">
        <f t="shared" si="15"/>
        <v>0</v>
      </c>
      <c r="AH61" s="4">
        <f t="shared" si="16"/>
        <v>0</v>
      </c>
      <c r="AI61" s="4">
        <f t="shared" si="17"/>
        <v>0</v>
      </c>
      <c r="AJ61" s="40">
        <f t="shared" si="18"/>
        <v>0</v>
      </c>
      <c r="AK61" s="40">
        <f t="shared" si="19"/>
        <v>0</v>
      </c>
      <c r="AL61" s="4">
        <f t="shared" si="20"/>
        <v>0</v>
      </c>
      <c r="AM61" s="113" t="str">
        <f t="shared" si="21"/>
        <v>-</v>
      </c>
    </row>
    <row r="62" spans="1:39" x14ac:dyDescent="0.2">
      <c r="A62" s="234"/>
      <c r="B62" s="228">
        <v>6</v>
      </c>
      <c r="C62" s="63">
        <v>14</v>
      </c>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0">
        <f t="shared" si="15"/>
        <v>0</v>
      </c>
      <c r="AH62" s="4">
        <f t="shared" si="16"/>
        <v>0</v>
      </c>
      <c r="AI62" s="4">
        <f t="shared" si="17"/>
        <v>0</v>
      </c>
      <c r="AJ62" s="40">
        <f t="shared" si="18"/>
        <v>0</v>
      </c>
      <c r="AK62" s="40">
        <f t="shared" si="19"/>
        <v>0</v>
      </c>
      <c r="AL62" s="4">
        <f t="shared" si="20"/>
        <v>0</v>
      </c>
      <c r="AM62" s="113" t="str">
        <f t="shared" si="21"/>
        <v>-</v>
      </c>
    </row>
    <row r="63" spans="1:39" x14ac:dyDescent="0.2">
      <c r="A63" s="234"/>
      <c r="B63" s="185"/>
      <c r="C63" s="64">
        <v>15</v>
      </c>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c r="AF63" s="43"/>
      <c r="AG63" s="40">
        <f t="shared" si="15"/>
        <v>0</v>
      </c>
      <c r="AH63" s="4">
        <f t="shared" si="16"/>
        <v>0</v>
      </c>
      <c r="AI63" s="4">
        <f t="shared" si="17"/>
        <v>0</v>
      </c>
      <c r="AJ63" s="40">
        <f t="shared" si="18"/>
        <v>0</v>
      </c>
      <c r="AK63" s="40">
        <f t="shared" si="19"/>
        <v>0</v>
      </c>
      <c r="AL63" s="4">
        <f t="shared" si="20"/>
        <v>0</v>
      </c>
      <c r="AM63" s="113" t="str">
        <f t="shared" si="21"/>
        <v>-</v>
      </c>
    </row>
    <row r="64" spans="1:39" x14ac:dyDescent="0.2">
      <c r="A64" s="234"/>
      <c r="B64" s="185"/>
      <c r="C64" s="40">
        <v>16</v>
      </c>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
        <f t="shared" si="15"/>
        <v>0</v>
      </c>
      <c r="AH64" s="4">
        <f t="shared" si="16"/>
        <v>0</v>
      </c>
      <c r="AI64" s="4">
        <f t="shared" si="17"/>
        <v>0</v>
      </c>
      <c r="AJ64" s="4">
        <f t="shared" si="18"/>
        <v>0</v>
      </c>
      <c r="AK64" s="4">
        <f t="shared" si="19"/>
        <v>0</v>
      </c>
      <c r="AL64" s="4">
        <f t="shared" si="20"/>
        <v>0</v>
      </c>
      <c r="AM64" s="113" t="str">
        <f t="shared" si="21"/>
        <v>-</v>
      </c>
    </row>
    <row r="65" spans="1:39" x14ac:dyDescent="0.2">
      <c r="A65" s="234"/>
      <c r="B65" s="185"/>
      <c r="C65" s="42">
        <v>17</v>
      </c>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
        <f t="shared" si="15"/>
        <v>0</v>
      </c>
      <c r="AH65" s="4">
        <f t="shared" si="16"/>
        <v>0</v>
      </c>
      <c r="AI65" s="4">
        <f t="shared" si="17"/>
        <v>0</v>
      </c>
      <c r="AJ65" s="4">
        <f t="shared" si="18"/>
        <v>0</v>
      </c>
      <c r="AK65" s="4">
        <f t="shared" si="19"/>
        <v>0</v>
      </c>
      <c r="AL65" s="4">
        <f t="shared" si="20"/>
        <v>0</v>
      </c>
      <c r="AM65" s="113" t="str">
        <f t="shared" si="21"/>
        <v>-</v>
      </c>
    </row>
    <row r="66" spans="1:39" x14ac:dyDescent="0.2">
      <c r="A66" s="234"/>
      <c r="B66" s="228">
        <v>7</v>
      </c>
      <c r="C66" s="40">
        <v>18</v>
      </c>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c r="AF66" s="43"/>
      <c r="AG66" s="4">
        <f t="shared" si="15"/>
        <v>0</v>
      </c>
      <c r="AH66" s="4">
        <f t="shared" si="16"/>
        <v>0</v>
      </c>
      <c r="AI66" s="4">
        <f t="shared" si="17"/>
        <v>0</v>
      </c>
      <c r="AJ66" s="4">
        <f t="shared" si="18"/>
        <v>0</v>
      </c>
      <c r="AK66" s="4">
        <f t="shared" si="19"/>
        <v>0</v>
      </c>
      <c r="AL66" s="4">
        <f t="shared" si="20"/>
        <v>0</v>
      </c>
      <c r="AM66" s="113" t="str">
        <f t="shared" si="21"/>
        <v>-</v>
      </c>
    </row>
    <row r="67" spans="1:39" x14ac:dyDescent="0.2">
      <c r="A67" s="234"/>
      <c r="B67" s="185"/>
      <c r="C67" s="42">
        <v>19</v>
      </c>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
        <f t="shared" si="15"/>
        <v>0</v>
      </c>
      <c r="AH67" s="4">
        <f t="shared" si="16"/>
        <v>0</v>
      </c>
      <c r="AI67" s="4">
        <f t="shared" si="17"/>
        <v>0</v>
      </c>
      <c r="AJ67" s="4">
        <f t="shared" si="18"/>
        <v>0</v>
      </c>
      <c r="AK67" s="4">
        <f t="shared" si="19"/>
        <v>0</v>
      </c>
      <c r="AL67" s="4">
        <f t="shared" si="20"/>
        <v>0</v>
      </c>
      <c r="AM67" s="113" t="str">
        <f t="shared" si="21"/>
        <v>-</v>
      </c>
    </row>
    <row r="68" spans="1:39" x14ac:dyDescent="0.2">
      <c r="A68" s="234"/>
      <c r="B68" s="185"/>
      <c r="C68" s="40">
        <v>20</v>
      </c>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
        <f t="shared" si="15"/>
        <v>0</v>
      </c>
      <c r="AH68" s="4">
        <f t="shared" si="16"/>
        <v>0</v>
      </c>
      <c r="AI68" s="4">
        <f t="shared" si="17"/>
        <v>0</v>
      </c>
      <c r="AJ68" s="4">
        <f t="shared" si="18"/>
        <v>0</v>
      </c>
      <c r="AK68" s="4">
        <f t="shared" si="19"/>
        <v>0</v>
      </c>
      <c r="AL68" s="4">
        <f t="shared" si="20"/>
        <v>0</v>
      </c>
      <c r="AM68" s="113" t="str">
        <f t="shared" si="21"/>
        <v>-</v>
      </c>
    </row>
    <row r="69" spans="1:39" x14ac:dyDescent="0.2">
      <c r="A69" s="234"/>
      <c r="B69" s="229">
        <v>8</v>
      </c>
      <c r="C69" s="42">
        <v>21</v>
      </c>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
        <f t="shared" si="15"/>
        <v>0</v>
      </c>
      <c r="AH69" s="4">
        <f t="shared" si="16"/>
        <v>0</v>
      </c>
      <c r="AI69" s="4">
        <f t="shared" si="17"/>
        <v>0</v>
      </c>
      <c r="AJ69" s="4">
        <f t="shared" si="18"/>
        <v>0</v>
      </c>
      <c r="AK69" s="4">
        <f t="shared" si="19"/>
        <v>0</v>
      </c>
      <c r="AL69" s="4">
        <f t="shared" si="20"/>
        <v>0</v>
      </c>
      <c r="AM69" s="113" t="str">
        <f t="shared" si="21"/>
        <v>-</v>
      </c>
    </row>
    <row r="70" spans="1:39" x14ac:dyDescent="0.2">
      <c r="A70" s="234"/>
      <c r="B70" s="189"/>
      <c r="C70" s="40">
        <v>22</v>
      </c>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c r="AF70" s="43"/>
      <c r="AG70" s="4">
        <f t="shared" si="15"/>
        <v>0</v>
      </c>
      <c r="AH70" s="4">
        <f t="shared" si="16"/>
        <v>0</v>
      </c>
      <c r="AI70" s="4">
        <f t="shared" si="17"/>
        <v>0</v>
      </c>
      <c r="AJ70" s="4">
        <f t="shared" si="18"/>
        <v>0</v>
      </c>
      <c r="AK70" s="4">
        <f t="shared" si="19"/>
        <v>0</v>
      </c>
      <c r="AL70" s="4">
        <f t="shared" si="20"/>
        <v>0</v>
      </c>
      <c r="AM70" s="113" t="str">
        <f t="shared" si="21"/>
        <v>-</v>
      </c>
    </row>
    <row r="71" spans="1:39" x14ac:dyDescent="0.2">
      <c r="A71" s="234"/>
      <c r="B71" s="189"/>
      <c r="C71" s="42">
        <v>23</v>
      </c>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
        <f t="shared" si="15"/>
        <v>0</v>
      </c>
      <c r="AH71" s="4">
        <f t="shared" si="16"/>
        <v>0</v>
      </c>
      <c r="AI71" s="4">
        <f t="shared" si="17"/>
        <v>0</v>
      </c>
      <c r="AJ71" s="4">
        <f t="shared" si="18"/>
        <v>0</v>
      </c>
      <c r="AK71" s="4">
        <f t="shared" si="19"/>
        <v>0</v>
      </c>
      <c r="AL71" s="4">
        <f t="shared" si="20"/>
        <v>0</v>
      </c>
      <c r="AM71" s="113" t="str">
        <f t="shared" si="21"/>
        <v>-</v>
      </c>
    </row>
    <row r="72" spans="1:39" x14ac:dyDescent="0.2">
      <c r="A72" s="234"/>
      <c r="B72" s="187"/>
      <c r="C72" s="40">
        <v>24</v>
      </c>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
        <f t="shared" si="15"/>
        <v>0</v>
      </c>
      <c r="AH72" s="4">
        <f t="shared" si="16"/>
        <v>0</v>
      </c>
      <c r="AI72" s="4">
        <f t="shared" si="17"/>
        <v>0</v>
      </c>
      <c r="AJ72" s="4">
        <f t="shared" si="18"/>
        <v>0</v>
      </c>
      <c r="AK72" s="4">
        <f t="shared" si="19"/>
        <v>0</v>
      </c>
      <c r="AL72" s="4">
        <f t="shared" si="20"/>
        <v>0</v>
      </c>
      <c r="AM72" s="113" t="str">
        <f t="shared" si="21"/>
        <v>-</v>
      </c>
    </row>
    <row r="73" spans="1:39" x14ac:dyDescent="0.2">
      <c r="A73" s="234"/>
      <c r="B73" s="62">
        <v>9</v>
      </c>
      <c r="C73" s="64">
        <v>25</v>
      </c>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
        <f t="shared" si="15"/>
        <v>0</v>
      </c>
      <c r="AH73" s="4">
        <f t="shared" si="16"/>
        <v>0</v>
      </c>
      <c r="AI73" s="4">
        <f t="shared" si="17"/>
        <v>0</v>
      </c>
      <c r="AJ73" s="4">
        <f t="shared" si="18"/>
        <v>0</v>
      </c>
      <c r="AK73" s="4">
        <f t="shared" si="19"/>
        <v>0</v>
      </c>
      <c r="AL73" s="4">
        <f t="shared" si="20"/>
        <v>0</v>
      </c>
      <c r="AM73" s="113" t="str">
        <f t="shared" si="21"/>
        <v>-</v>
      </c>
    </row>
    <row r="74" spans="1:39" x14ac:dyDescent="0.2">
      <c r="A74" s="234"/>
      <c r="B74" s="61">
        <v>10</v>
      </c>
      <c r="C74" s="40">
        <v>26</v>
      </c>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c r="AF74" s="43"/>
      <c r="AG74" s="40">
        <f t="shared" si="15"/>
        <v>0</v>
      </c>
      <c r="AH74" s="4">
        <f t="shared" si="16"/>
        <v>0</v>
      </c>
      <c r="AI74" s="4">
        <f t="shared" si="17"/>
        <v>0</v>
      </c>
      <c r="AJ74" s="40">
        <f t="shared" si="18"/>
        <v>0</v>
      </c>
      <c r="AK74" s="40">
        <f t="shared" si="19"/>
        <v>0</v>
      </c>
      <c r="AL74" s="4">
        <f t="shared" si="20"/>
        <v>0</v>
      </c>
      <c r="AM74" s="113" t="str">
        <f t="shared" si="21"/>
        <v>-</v>
      </c>
    </row>
    <row r="75" spans="1:39" x14ac:dyDescent="0.2">
      <c r="A75" s="234"/>
      <c r="B75" s="186">
        <v>11</v>
      </c>
      <c r="C75" s="42">
        <v>27</v>
      </c>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c r="AF75" s="43"/>
      <c r="AG75" s="4">
        <f t="shared" si="15"/>
        <v>0</v>
      </c>
      <c r="AH75" s="4">
        <f t="shared" si="16"/>
        <v>0</v>
      </c>
      <c r="AI75" s="4">
        <f t="shared" si="17"/>
        <v>0</v>
      </c>
      <c r="AJ75" s="4">
        <f t="shared" si="18"/>
        <v>0</v>
      </c>
      <c r="AK75" s="4">
        <f t="shared" si="19"/>
        <v>0</v>
      </c>
      <c r="AL75" s="4">
        <f t="shared" si="20"/>
        <v>0</v>
      </c>
      <c r="AM75" s="113" t="str">
        <f t="shared" si="21"/>
        <v>-</v>
      </c>
    </row>
    <row r="76" spans="1:39" x14ac:dyDescent="0.2">
      <c r="A76" s="234"/>
      <c r="B76" s="189"/>
      <c r="C76" s="40">
        <v>28</v>
      </c>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c r="AF76" s="43"/>
      <c r="AG76" s="40">
        <f t="shared" si="15"/>
        <v>0</v>
      </c>
      <c r="AH76" s="4">
        <f t="shared" si="16"/>
        <v>0</v>
      </c>
      <c r="AI76" s="4">
        <f t="shared" si="17"/>
        <v>0</v>
      </c>
      <c r="AJ76" s="40">
        <f t="shared" si="18"/>
        <v>0</v>
      </c>
      <c r="AK76" s="40">
        <f t="shared" si="19"/>
        <v>0</v>
      </c>
      <c r="AL76" s="4">
        <f t="shared" si="20"/>
        <v>0</v>
      </c>
      <c r="AM76" s="113" t="str">
        <f t="shared" si="21"/>
        <v>-</v>
      </c>
    </row>
    <row r="77" spans="1:39" x14ac:dyDescent="0.2">
      <c r="A77" s="234"/>
      <c r="B77" s="189"/>
      <c r="C77" s="42">
        <v>29</v>
      </c>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
        <f t="shared" si="15"/>
        <v>0</v>
      </c>
      <c r="AH77" s="4">
        <f t="shared" si="16"/>
        <v>0</v>
      </c>
      <c r="AI77" s="4">
        <f t="shared" si="17"/>
        <v>0</v>
      </c>
      <c r="AJ77" s="4">
        <f t="shared" si="18"/>
        <v>0</v>
      </c>
      <c r="AK77" s="4">
        <f t="shared" si="19"/>
        <v>0</v>
      </c>
      <c r="AL77" s="4">
        <f t="shared" si="20"/>
        <v>0</v>
      </c>
      <c r="AM77" s="113" t="str">
        <f t="shared" si="21"/>
        <v>-</v>
      </c>
    </row>
    <row r="78" spans="1:39" x14ac:dyDescent="0.2">
      <c r="A78" s="234"/>
      <c r="B78" s="187"/>
      <c r="C78" s="40">
        <v>30</v>
      </c>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c r="AF78" s="43"/>
      <c r="AG78" s="40">
        <f t="shared" si="15"/>
        <v>0</v>
      </c>
      <c r="AH78" s="4">
        <f t="shared" si="16"/>
        <v>0</v>
      </c>
      <c r="AI78" s="4">
        <f t="shared" si="17"/>
        <v>0</v>
      </c>
      <c r="AJ78" s="40">
        <f t="shared" si="18"/>
        <v>0</v>
      </c>
      <c r="AK78" s="40">
        <f t="shared" si="19"/>
        <v>0</v>
      </c>
      <c r="AL78" s="4">
        <f t="shared" si="20"/>
        <v>0</v>
      </c>
      <c r="AM78" s="113" t="str">
        <f t="shared" si="21"/>
        <v>-</v>
      </c>
    </row>
    <row r="79" spans="1:39" x14ac:dyDescent="0.2">
      <c r="A79" s="234"/>
      <c r="B79" s="186">
        <v>12</v>
      </c>
      <c r="C79" s="42">
        <v>31</v>
      </c>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c r="AF79" s="43"/>
      <c r="AG79" s="4">
        <f t="shared" si="15"/>
        <v>0</v>
      </c>
      <c r="AH79" s="4">
        <f t="shared" si="16"/>
        <v>0</v>
      </c>
      <c r="AI79" s="4">
        <f t="shared" si="17"/>
        <v>0</v>
      </c>
      <c r="AJ79" s="4">
        <f t="shared" si="18"/>
        <v>0</v>
      </c>
      <c r="AK79" s="4">
        <f t="shared" si="19"/>
        <v>0</v>
      </c>
      <c r="AL79" s="4">
        <f t="shared" si="20"/>
        <v>0</v>
      </c>
      <c r="AM79" s="113" t="str">
        <f t="shared" si="21"/>
        <v>-</v>
      </c>
    </row>
    <row r="80" spans="1:39" x14ac:dyDescent="0.2">
      <c r="A80" s="234"/>
      <c r="B80" s="236"/>
      <c r="C80" s="40">
        <v>32</v>
      </c>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c r="AF80" s="43"/>
      <c r="AG80" s="40">
        <f t="shared" si="15"/>
        <v>0</v>
      </c>
      <c r="AH80" s="4">
        <f t="shared" si="16"/>
        <v>0</v>
      </c>
      <c r="AI80" s="4">
        <f t="shared" si="17"/>
        <v>0</v>
      </c>
      <c r="AJ80" s="40">
        <f t="shared" si="18"/>
        <v>0</v>
      </c>
      <c r="AK80" s="40">
        <f t="shared" si="19"/>
        <v>0</v>
      </c>
      <c r="AL80" s="4">
        <f t="shared" si="20"/>
        <v>0</v>
      </c>
      <c r="AM80" s="113" t="str">
        <f t="shared" si="21"/>
        <v>-</v>
      </c>
    </row>
    <row r="81" spans="1:39" x14ac:dyDescent="0.2">
      <c r="A81" s="234"/>
      <c r="B81" s="236"/>
      <c r="C81" s="42">
        <v>33</v>
      </c>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
        <f t="shared" si="15"/>
        <v>0</v>
      </c>
      <c r="AH81" s="4">
        <f t="shared" si="16"/>
        <v>0</v>
      </c>
      <c r="AI81" s="4">
        <f t="shared" si="17"/>
        <v>0</v>
      </c>
      <c r="AJ81" s="4">
        <f t="shared" si="18"/>
        <v>0</v>
      </c>
      <c r="AK81" s="4">
        <f t="shared" si="19"/>
        <v>0</v>
      </c>
      <c r="AL81" s="4">
        <f t="shared" si="20"/>
        <v>0</v>
      </c>
      <c r="AM81" s="113" t="str">
        <f t="shared" si="21"/>
        <v>-</v>
      </c>
    </row>
    <row r="82" spans="1:39" x14ac:dyDescent="0.2">
      <c r="A82" s="234"/>
      <c r="B82" s="237"/>
      <c r="C82" s="40">
        <v>34</v>
      </c>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0">
        <f t="shared" si="15"/>
        <v>0</v>
      </c>
      <c r="AH82" s="4">
        <f t="shared" si="16"/>
        <v>0</v>
      </c>
      <c r="AI82" s="4">
        <f t="shared" si="17"/>
        <v>0</v>
      </c>
      <c r="AJ82" s="40">
        <f t="shared" si="18"/>
        <v>0</v>
      </c>
      <c r="AK82" s="40">
        <f t="shared" si="19"/>
        <v>0</v>
      </c>
      <c r="AL82" s="4">
        <f t="shared" si="20"/>
        <v>0</v>
      </c>
      <c r="AM82" s="113" t="str">
        <f t="shared" si="21"/>
        <v>-</v>
      </c>
    </row>
    <row r="83" spans="1:39" x14ac:dyDescent="0.2">
      <c r="A83" s="234"/>
      <c r="B83" s="186">
        <v>13</v>
      </c>
      <c r="C83" s="42">
        <v>35</v>
      </c>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
        <f t="shared" si="15"/>
        <v>0</v>
      </c>
      <c r="AH83" s="4">
        <f t="shared" si="16"/>
        <v>0</v>
      </c>
      <c r="AI83" s="4">
        <f t="shared" si="17"/>
        <v>0</v>
      </c>
      <c r="AJ83" s="4">
        <f t="shared" si="18"/>
        <v>0</v>
      </c>
      <c r="AK83" s="4">
        <f t="shared" si="19"/>
        <v>0</v>
      </c>
      <c r="AL83" s="4">
        <f t="shared" si="20"/>
        <v>0</v>
      </c>
      <c r="AM83" s="113" t="str">
        <f t="shared" si="21"/>
        <v>-</v>
      </c>
    </row>
    <row r="84" spans="1:39" x14ac:dyDescent="0.2">
      <c r="A84" s="234"/>
      <c r="B84" s="236"/>
      <c r="C84" s="63">
        <v>36</v>
      </c>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43"/>
      <c r="AG84" s="4">
        <f t="shared" si="15"/>
        <v>0</v>
      </c>
      <c r="AH84" s="4">
        <f t="shared" si="16"/>
        <v>0</v>
      </c>
      <c r="AI84" s="4">
        <f t="shared" si="17"/>
        <v>0</v>
      </c>
      <c r="AJ84" s="4">
        <f t="shared" si="18"/>
        <v>0</v>
      </c>
      <c r="AK84" s="4">
        <f t="shared" si="19"/>
        <v>0</v>
      </c>
      <c r="AL84" s="4">
        <f t="shared" si="20"/>
        <v>0</v>
      </c>
      <c r="AM84" s="113" t="str">
        <f t="shared" si="21"/>
        <v>-</v>
      </c>
    </row>
    <row r="85" spans="1:39" x14ac:dyDescent="0.2">
      <c r="A85" s="234"/>
      <c r="B85" s="236"/>
      <c r="C85" s="64">
        <v>37</v>
      </c>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0">
        <f t="shared" si="15"/>
        <v>0</v>
      </c>
      <c r="AH85" s="4">
        <f t="shared" si="16"/>
        <v>0</v>
      </c>
      <c r="AI85" s="4">
        <f t="shared" si="17"/>
        <v>0</v>
      </c>
      <c r="AJ85" s="40">
        <f t="shared" si="18"/>
        <v>0</v>
      </c>
      <c r="AK85" s="40">
        <f t="shared" si="19"/>
        <v>0</v>
      </c>
      <c r="AL85" s="4">
        <f t="shared" si="20"/>
        <v>0</v>
      </c>
      <c r="AM85" s="113" t="str">
        <f t="shared" si="21"/>
        <v>-</v>
      </c>
    </row>
    <row r="86" spans="1:39" ht="13.5" thickBot="1" x14ac:dyDescent="0.25">
      <c r="A86" s="234"/>
      <c r="B86" s="237"/>
      <c r="C86" s="63">
        <v>38</v>
      </c>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c r="AF86" s="43"/>
      <c r="AG86" s="4">
        <f t="shared" si="15"/>
        <v>0</v>
      </c>
      <c r="AH86" s="4">
        <f t="shared" si="16"/>
        <v>0</v>
      </c>
      <c r="AI86" s="4">
        <f t="shared" si="17"/>
        <v>0</v>
      </c>
      <c r="AJ86" s="4">
        <f t="shared" si="18"/>
        <v>0</v>
      </c>
      <c r="AK86" s="4">
        <f t="shared" si="19"/>
        <v>0</v>
      </c>
      <c r="AL86" s="4">
        <f t="shared" si="20"/>
        <v>0</v>
      </c>
      <c r="AM86" s="113" t="str">
        <f t="shared" si="21"/>
        <v>-</v>
      </c>
    </row>
    <row r="87" spans="1:39" x14ac:dyDescent="0.2">
      <c r="A87" s="234"/>
      <c r="B87" s="238">
        <v>14</v>
      </c>
      <c r="C87" s="110">
        <v>39</v>
      </c>
      <c r="D87" s="111"/>
      <c r="E87" s="111"/>
      <c r="F87" s="111"/>
      <c r="G87" s="111"/>
      <c r="H87" s="111"/>
      <c r="I87" s="111"/>
      <c r="J87" s="111"/>
      <c r="K87" s="111"/>
      <c r="L87" s="111"/>
      <c r="M87" s="111"/>
      <c r="N87" s="111"/>
      <c r="O87" s="111"/>
      <c r="P87" s="111"/>
      <c r="Q87" s="111"/>
      <c r="R87" s="111"/>
      <c r="S87" s="111"/>
      <c r="T87" s="111"/>
      <c r="U87" s="111"/>
      <c r="V87" s="111"/>
      <c r="W87" s="111"/>
      <c r="X87" s="111"/>
      <c r="Y87" s="111"/>
      <c r="Z87" s="111"/>
      <c r="AA87" s="111"/>
      <c r="AB87" s="111"/>
      <c r="AC87" s="111"/>
      <c r="AD87" s="111"/>
      <c r="AE87" s="111"/>
      <c r="AF87" s="111"/>
      <c r="AG87" s="112">
        <f t="shared" si="15"/>
        <v>0</v>
      </c>
      <c r="AH87" s="112">
        <f t="shared" si="16"/>
        <v>0</v>
      </c>
      <c r="AI87" s="112">
        <f t="shared" si="17"/>
        <v>0</v>
      </c>
      <c r="AJ87" s="112">
        <f t="shared" si="18"/>
        <v>0</v>
      </c>
      <c r="AK87" s="112">
        <f t="shared" si="19"/>
        <v>0</v>
      </c>
      <c r="AL87" s="112">
        <f t="shared" si="20"/>
        <v>0</v>
      </c>
      <c r="AM87" s="113" t="str">
        <f t="shared" si="21"/>
        <v>-</v>
      </c>
    </row>
    <row r="88" spans="1:39" x14ac:dyDescent="0.2">
      <c r="A88" s="234"/>
      <c r="B88" s="236"/>
      <c r="C88" s="63">
        <v>40</v>
      </c>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
        <f t="shared" si="15"/>
        <v>0</v>
      </c>
      <c r="AH88" s="4">
        <f t="shared" si="16"/>
        <v>0</v>
      </c>
      <c r="AI88" s="4">
        <f t="shared" si="17"/>
        <v>0</v>
      </c>
      <c r="AJ88" s="4">
        <f t="shared" si="18"/>
        <v>0</v>
      </c>
      <c r="AK88" s="4">
        <f t="shared" si="19"/>
        <v>0</v>
      </c>
      <c r="AL88" s="4">
        <f t="shared" si="20"/>
        <v>0</v>
      </c>
      <c r="AM88" s="113" t="str">
        <f t="shared" si="21"/>
        <v>-</v>
      </c>
    </row>
    <row r="89" spans="1:39" x14ac:dyDescent="0.2">
      <c r="A89" s="235"/>
      <c r="B89" s="237"/>
      <c r="C89" s="63">
        <v>41</v>
      </c>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
        <f t="shared" si="15"/>
        <v>0</v>
      </c>
      <c r="AH89" s="4">
        <f t="shared" si="16"/>
        <v>0</v>
      </c>
      <c r="AI89" s="4">
        <f t="shared" si="17"/>
        <v>0</v>
      </c>
      <c r="AJ89" s="4">
        <f t="shared" si="18"/>
        <v>0</v>
      </c>
      <c r="AK89" s="4">
        <f t="shared" si="19"/>
        <v>0</v>
      </c>
      <c r="AL89" s="4">
        <f t="shared" si="20"/>
        <v>0</v>
      </c>
      <c r="AM89" s="113" t="str">
        <f t="shared" si="21"/>
        <v>-</v>
      </c>
    </row>
    <row r="90" spans="1:39" x14ac:dyDescent="0.2">
      <c r="A90" s="219" t="s">
        <v>28</v>
      </c>
      <c r="B90" s="220"/>
      <c r="C90" s="58">
        <v>1</v>
      </c>
      <c r="D90" s="67">
        <f t="shared" ref="D90:AF90" si="22">COUNTIF(D49:D89,1)</f>
        <v>0</v>
      </c>
      <c r="E90" s="67">
        <f t="shared" si="22"/>
        <v>0</v>
      </c>
      <c r="F90" s="67">
        <f t="shared" si="22"/>
        <v>0</v>
      </c>
      <c r="G90" s="67">
        <f t="shared" si="22"/>
        <v>0</v>
      </c>
      <c r="H90" s="67">
        <f t="shared" si="22"/>
        <v>0</v>
      </c>
      <c r="I90" s="67">
        <f t="shared" si="22"/>
        <v>0</v>
      </c>
      <c r="J90" s="67">
        <f t="shared" si="22"/>
        <v>0</v>
      </c>
      <c r="K90" s="67">
        <f t="shared" si="22"/>
        <v>0</v>
      </c>
      <c r="L90" s="67">
        <f t="shared" si="22"/>
        <v>0</v>
      </c>
      <c r="M90" s="67">
        <f t="shared" si="22"/>
        <v>0</v>
      </c>
      <c r="N90" s="67">
        <f t="shared" si="22"/>
        <v>0</v>
      </c>
      <c r="O90" s="67">
        <f t="shared" si="22"/>
        <v>0</v>
      </c>
      <c r="P90" s="67">
        <f t="shared" si="22"/>
        <v>0</v>
      </c>
      <c r="Q90" s="67">
        <f t="shared" si="22"/>
        <v>0</v>
      </c>
      <c r="R90" s="67">
        <f t="shared" si="22"/>
        <v>0</v>
      </c>
      <c r="S90" s="67">
        <f t="shared" si="22"/>
        <v>0</v>
      </c>
      <c r="T90" s="67">
        <f t="shared" si="22"/>
        <v>0</v>
      </c>
      <c r="U90" s="67">
        <f t="shared" si="22"/>
        <v>0</v>
      </c>
      <c r="V90" s="67">
        <f t="shared" si="22"/>
        <v>0</v>
      </c>
      <c r="W90" s="67">
        <f t="shared" si="22"/>
        <v>0</v>
      </c>
      <c r="X90" s="67">
        <f t="shared" si="22"/>
        <v>0</v>
      </c>
      <c r="Y90" s="67">
        <f t="shared" si="22"/>
        <v>0</v>
      </c>
      <c r="Z90" s="67">
        <f t="shared" si="22"/>
        <v>0</v>
      </c>
      <c r="AA90" s="67">
        <f t="shared" si="22"/>
        <v>0</v>
      </c>
      <c r="AB90" s="67">
        <f t="shared" si="22"/>
        <v>0</v>
      </c>
      <c r="AC90" s="67">
        <f t="shared" si="22"/>
        <v>0</v>
      </c>
      <c r="AD90" s="67">
        <f t="shared" si="22"/>
        <v>0</v>
      </c>
      <c r="AE90" s="67">
        <f t="shared" si="22"/>
        <v>0</v>
      </c>
      <c r="AF90" s="67">
        <f t="shared" si="22"/>
        <v>0</v>
      </c>
    </row>
    <row r="91" spans="1:39" x14ac:dyDescent="0.2">
      <c r="A91" s="221"/>
      <c r="B91" s="222"/>
      <c r="C91" s="58">
        <v>2</v>
      </c>
      <c r="D91" s="67">
        <f t="shared" ref="D91:AF91" si="23">COUNTIF(D49:D89,2)</f>
        <v>0</v>
      </c>
      <c r="E91" s="67">
        <f t="shared" si="23"/>
        <v>0</v>
      </c>
      <c r="F91" s="67">
        <f t="shared" si="23"/>
        <v>0</v>
      </c>
      <c r="G91" s="67">
        <f t="shared" si="23"/>
        <v>0</v>
      </c>
      <c r="H91" s="67">
        <f t="shared" si="23"/>
        <v>0</v>
      </c>
      <c r="I91" s="67">
        <f t="shared" si="23"/>
        <v>0</v>
      </c>
      <c r="J91" s="67">
        <f t="shared" si="23"/>
        <v>0</v>
      </c>
      <c r="K91" s="67">
        <f t="shared" si="23"/>
        <v>0</v>
      </c>
      <c r="L91" s="67">
        <f t="shared" si="23"/>
        <v>0</v>
      </c>
      <c r="M91" s="67">
        <f t="shared" si="23"/>
        <v>0</v>
      </c>
      <c r="N91" s="67">
        <f t="shared" si="23"/>
        <v>0</v>
      </c>
      <c r="O91" s="67">
        <f t="shared" si="23"/>
        <v>0</v>
      </c>
      <c r="P91" s="67">
        <f t="shared" si="23"/>
        <v>0</v>
      </c>
      <c r="Q91" s="67">
        <f t="shared" si="23"/>
        <v>0</v>
      </c>
      <c r="R91" s="67">
        <f t="shared" si="23"/>
        <v>0</v>
      </c>
      <c r="S91" s="67">
        <f t="shared" si="23"/>
        <v>0</v>
      </c>
      <c r="T91" s="67">
        <f t="shared" si="23"/>
        <v>0</v>
      </c>
      <c r="U91" s="67">
        <f t="shared" si="23"/>
        <v>0</v>
      </c>
      <c r="V91" s="67">
        <f t="shared" si="23"/>
        <v>0</v>
      </c>
      <c r="W91" s="67">
        <f t="shared" si="23"/>
        <v>0</v>
      </c>
      <c r="X91" s="67">
        <f t="shared" si="23"/>
        <v>0</v>
      </c>
      <c r="Y91" s="67">
        <f t="shared" si="23"/>
        <v>0</v>
      </c>
      <c r="Z91" s="67">
        <f t="shared" si="23"/>
        <v>0</v>
      </c>
      <c r="AA91" s="67">
        <f t="shared" si="23"/>
        <v>0</v>
      </c>
      <c r="AB91" s="67">
        <f t="shared" si="23"/>
        <v>0</v>
      </c>
      <c r="AC91" s="67">
        <f t="shared" si="23"/>
        <v>0</v>
      </c>
      <c r="AD91" s="67">
        <f t="shared" si="23"/>
        <v>0</v>
      </c>
      <c r="AE91" s="67">
        <f t="shared" si="23"/>
        <v>0</v>
      </c>
      <c r="AF91" s="67">
        <f t="shared" si="23"/>
        <v>0</v>
      </c>
    </row>
    <row r="92" spans="1:39" x14ac:dyDescent="0.2">
      <c r="A92" s="221"/>
      <c r="B92" s="222"/>
      <c r="C92" s="58">
        <v>3</v>
      </c>
      <c r="D92" s="67">
        <f t="shared" ref="D92:AF92" si="24">COUNTIF(D49:D89,3)</f>
        <v>0</v>
      </c>
      <c r="E92" s="67">
        <f t="shared" si="24"/>
        <v>0</v>
      </c>
      <c r="F92" s="67">
        <f t="shared" si="24"/>
        <v>0</v>
      </c>
      <c r="G92" s="67">
        <f t="shared" si="24"/>
        <v>0</v>
      </c>
      <c r="H92" s="67">
        <f t="shared" si="24"/>
        <v>0</v>
      </c>
      <c r="I92" s="67">
        <f t="shared" si="24"/>
        <v>0</v>
      </c>
      <c r="J92" s="67">
        <f t="shared" si="24"/>
        <v>0</v>
      </c>
      <c r="K92" s="67">
        <f t="shared" si="24"/>
        <v>0</v>
      </c>
      <c r="L92" s="67">
        <f t="shared" si="24"/>
        <v>0</v>
      </c>
      <c r="M92" s="67">
        <f t="shared" si="24"/>
        <v>0</v>
      </c>
      <c r="N92" s="67">
        <f t="shared" si="24"/>
        <v>0</v>
      </c>
      <c r="O92" s="67">
        <f t="shared" si="24"/>
        <v>0</v>
      </c>
      <c r="P92" s="67">
        <f t="shared" si="24"/>
        <v>0</v>
      </c>
      <c r="Q92" s="67">
        <f t="shared" si="24"/>
        <v>0</v>
      </c>
      <c r="R92" s="67">
        <f t="shared" si="24"/>
        <v>0</v>
      </c>
      <c r="S92" s="67">
        <f t="shared" si="24"/>
        <v>0</v>
      </c>
      <c r="T92" s="67">
        <f t="shared" si="24"/>
        <v>0</v>
      </c>
      <c r="U92" s="67">
        <f t="shared" si="24"/>
        <v>0</v>
      </c>
      <c r="V92" s="67">
        <f t="shared" si="24"/>
        <v>0</v>
      </c>
      <c r="W92" s="67">
        <f t="shared" si="24"/>
        <v>0</v>
      </c>
      <c r="X92" s="67">
        <f t="shared" si="24"/>
        <v>0</v>
      </c>
      <c r="Y92" s="67">
        <f t="shared" si="24"/>
        <v>0</v>
      </c>
      <c r="Z92" s="67">
        <f t="shared" si="24"/>
        <v>0</v>
      </c>
      <c r="AA92" s="67">
        <f t="shared" si="24"/>
        <v>0</v>
      </c>
      <c r="AB92" s="67">
        <f t="shared" si="24"/>
        <v>0</v>
      </c>
      <c r="AC92" s="67">
        <f t="shared" si="24"/>
        <v>0</v>
      </c>
      <c r="AD92" s="67">
        <f t="shared" si="24"/>
        <v>0</v>
      </c>
      <c r="AE92" s="67">
        <f t="shared" si="24"/>
        <v>0</v>
      </c>
      <c r="AF92" s="67">
        <f t="shared" si="24"/>
        <v>0</v>
      </c>
    </row>
    <row r="93" spans="1:39" x14ac:dyDescent="0.2">
      <c r="A93" s="221"/>
      <c r="B93" s="222"/>
      <c r="C93" s="58">
        <v>9</v>
      </c>
      <c r="D93" s="67">
        <f t="shared" ref="D93:AF93" si="25">COUNTIF(D49:D89,9)</f>
        <v>0</v>
      </c>
      <c r="E93" s="67">
        <f t="shared" si="25"/>
        <v>0</v>
      </c>
      <c r="F93" s="67">
        <f t="shared" si="25"/>
        <v>0</v>
      </c>
      <c r="G93" s="67">
        <f t="shared" si="25"/>
        <v>0</v>
      </c>
      <c r="H93" s="67">
        <f t="shared" si="25"/>
        <v>0</v>
      </c>
      <c r="I93" s="67">
        <f t="shared" si="25"/>
        <v>0</v>
      </c>
      <c r="J93" s="67">
        <f t="shared" si="25"/>
        <v>0</v>
      </c>
      <c r="K93" s="67">
        <f t="shared" si="25"/>
        <v>0</v>
      </c>
      <c r="L93" s="67">
        <f t="shared" si="25"/>
        <v>0</v>
      </c>
      <c r="M93" s="67">
        <f t="shared" si="25"/>
        <v>0</v>
      </c>
      <c r="N93" s="67">
        <f t="shared" si="25"/>
        <v>0</v>
      </c>
      <c r="O93" s="67">
        <f t="shared" si="25"/>
        <v>0</v>
      </c>
      <c r="P93" s="67">
        <f t="shared" si="25"/>
        <v>0</v>
      </c>
      <c r="Q93" s="67">
        <f t="shared" si="25"/>
        <v>0</v>
      </c>
      <c r="R93" s="67">
        <f t="shared" si="25"/>
        <v>0</v>
      </c>
      <c r="S93" s="67">
        <f t="shared" si="25"/>
        <v>0</v>
      </c>
      <c r="T93" s="67">
        <f t="shared" si="25"/>
        <v>0</v>
      </c>
      <c r="U93" s="67">
        <f t="shared" si="25"/>
        <v>0</v>
      </c>
      <c r="V93" s="67">
        <f t="shared" si="25"/>
        <v>0</v>
      </c>
      <c r="W93" s="67">
        <f t="shared" si="25"/>
        <v>0</v>
      </c>
      <c r="X93" s="67">
        <f t="shared" si="25"/>
        <v>0</v>
      </c>
      <c r="Y93" s="67">
        <f t="shared" si="25"/>
        <v>0</v>
      </c>
      <c r="Z93" s="67">
        <f t="shared" si="25"/>
        <v>0</v>
      </c>
      <c r="AA93" s="67">
        <f t="shared" si="25"/>
        <v>0</v>
      </c>
      <c r="AB93" s="67">
        <f t="shared" si="25"/>
        <v>0</v>
      </c>
      <c r="AC93" s="67">
        <f t="shared" si="25"/>
        <v>0</v>
      </c>
      <c r="AD93" s="67">
        <f t="shared" si="25"/>
        <v>0</v>
      </c>
      <c r="AE93" s="67">
        <f t="shared" si="25"/>
        <v>0</v>
      </c>
      <c r="AF93" s="67">
        <f t="shared" si="25"/>
        <v>0</v>
      </c>
    </row>
    <row r="94" spans="1:39" x14ac:dyDescent="0.2">
      <c r="A94" s="221"/>
      <c r="B94" s="222"/>
      <c r="C94" s="58">
        <v>0</v>
      </c>
      <c r="D94" s="67">
        <f t="shared" ref="D94:AF94" si="26">COUNTIF(D49:D89,0)</f>
        <v>0</v>
      </c>
      <c r="E94" s="67">
        <f t="shared" si="26"/>
        <v>0</v>
      </c>
      <c r="F94" s="67">
        <f t="shared" si="26"/>
        <v>0</v>
      </c>
      <c r="G94" s="67">
        <f t="shared" si="26"/>
        <v>0</v>
      </c>
      <c r="H94" s="67">
        <f t="shared" si="26"/>
        <v>0</v>
      </c>
      <c r="I94" s="67">
        <f t="shared" si="26"/>
        <v>0</v>
      </c>
      <c r="J94" s="67">
        <f t="shared" si="26"/>
        <v>0</v>
      </c>
      <c r="K94" s="67">
        <f t="shared" si="26"/>
        <v>0</v>
      </c>
      <c r="L94" s="67">
        <f t="shared" si="26"/>
        <v>0</v>
      </c>
      <c r="M94" s="67">
        <f t="shared" si="26"/>
        <v>0</v>
      </c>
      <c r="N94" s="67">
        <f t="shared" si="26"/>
        <v>0</v>
      </c>
      <c r="O94" s="67">
        <f t="shared" si="26"/>
        <v>0</v>
      </c>
      <c r="P94" s="67">
        <f t="shared" si="26"/>
        <v>0</v>
      </c>
      <c r="Q94" s="67">
        <f t="shared" si="26"/>
        <v>0</v>
      </c>
      <c r="R94" s="67">
        <f t="shared" si="26"/>
        <v>0</v>
      </c>
      <c r="S94" s="67">
        <f t="shared" si="26"/>
        <v>0</v>
      </c>
      <c r="T94" s="67">
        <f t="shared" si="26"/>
        <v>0</v>
      </c>
      <c r="U94" s="67">
        <f t="shared" si="26"/>
        <v>0</v>
      </c>
      <c r="V94" s="67">
        <f t="shared" si="26"/>
        <v>0</v>
      </c>
      <c r="W94" s="67">
        <f t="shared" si="26"/>
        <v>0</v>
      </c>
      <c r="X94" s="67">
        <f t="shared" si="26"/>
        <v>0</v>
      </c>
      <c r="Y94" s="67">
        <f t="shared" si="26"/>
        <v>0</v>
      </c>
      <c r="Z94" s="67">
        <f t="shared" si="26"/>
        <v>0</v>
      </c>
      <c r="AA94" s="67">
        <f t="shared" si="26"/>
        <v>0</v>
      </c>
      <c r="AB94" s="67">
        <f t="shared" si="26"/>
        <v>0</v>
      </c>
      <c r="AC94" s="67">
        <f t="shared" si="26"/>
        <v>0</v>
      </c>
      <c r="AD94" s="67">
        <f t="shared" si="26"/>
        <v>0</v>
      </c>
      <c r="AE94" s="67">
        <f t="shared" si="26"/>
        <v>0</v>
      </c>
      <c r="AF94" s="67">
        <f t="shared" si="26"/>
        <v>0</v>
      </c>
    </row>
    <row r="95" spans="1:39" x14ac:dyDescent="0.2">
      <c r="A95" s="223"/>
      <c r="B95" s="224"/>
      <c r="C95" s="58" t="s">
        <v>25</v>
      </c>
      <c r="D95" s="106">
        <f t="shared" ref="D95:AF95" si="27">COUNTIF(D49:D89,"ABS")</f>
        <v>0</v>
      </c>
      <c r="E95" s="106">
        <f t="shared" si="27"/>
        <v>0</v>
      </c>
      <c r="F95" s="106">
        <f t="shared" si="27"/>
        <v>0</v>
      </c>
      <c r="G95" s="106">
        <f t="shared" si="27"/>
        <v>0</v>
      </c>
      <c r="H95" s="106">
        <f t="shared" si="27"/>
        <v>0</v>
      </c>
      <c r="I95" s="106">
        <f t="shared" si="27"/>
        <v>0</v>
      </c>
      <c r="J95" s="106">
        <f t="shared" si="27"/>
        <v>0</v>
      </c>
      <c r="K95" s="106">
        <f t="shared" si="27"/>
        <v>0</v>
      </c>
      <c r="L95" s="106">
        <f t="shared" si="27"/>
        <v>0</v>
      </c>
      <c r="M95" s="106">
        <f t="shared" si="27"/>
        <v>0</v>
      </c>
      <c r="N95" s="106">
        <f t="shared" si="27"/>
        <v>0</v>
      </c>
      <c r="O95" s="106">
        <f t="shared" si="27"/>
        <v>0</v>
      </c>
      <c r="P95" s="106">
        <f t="shared" si="27"/>
        <v>0</v>
      </c>
      <c r="Q95" s="106">
        <f t="shared" si="27"/>
        <v>0</v>
      </c>
      <c r="R95" s="106">
        <f t="shared" si="27"/>
        <v>0</v>
      </c>
      <c r="S95" s="106">
        <f t="shared" si="27"/>
        <v>0</v>
      </c>
      <c r="T95" s="106">
        <f t="shared" si="27"/>
        <v>0</v>
      </c>
      <c r="U95" s="106">
        <f t="shared" si="27"/>
        <v>0</v>
      </c>
      <c r="V95" s="106">
        <f t="shared" si="27"/>
        <v>0</v>
      </c>
      <c r="W95" s="106">
        <f t="shared" si="27"/>
        <v>0</v>
      </c>
      <c r="X95" s="106">
        <f t="shared" si="27"/>
        <v>0</v>
      </c>
      <c r="Y95" s="106">
        <f t="shared" si="27"/>
        <v>0</v>
      </c>
      <c r="Z95" s="106">
        <f t="shared" si="27"/>
        <v>0</v>
      </c>
      <c r="AA95" s="106">
        <f t="shared" si="27"/>
        <v>0</v>
      </c>
      <c r="AB95" s="106">
        <f t="shared" si="27"/>
        <v>0</v>
      </c>
      <c r="AC95" s="106">
        <f t="shared" si="27"/>
        <v>0</v>
      </c>
      <c r="AD95" s="106">
        <f t="shared" si="27"/>
        <v>0</v>
      </c>
      <c r="AE95" s="106">
        <f t="shared" si="27"/>
        <v>0</v>
      </c>
      <c r="AF95" s="106">
        <f t="shared" si="27"/>
        <v>0</v>
      </c>
    </row>
    <row r="96" spans="1:39" ht="13.5" thickBot="1" x14ac:dyDescent="0.25">
      <c r="A96" s="218" t="s">
        <v>31</v>
      </c>
      <c r="B96" s="218"/>
      <c r="C96" s="105" t="s">
        <v>18</v>
      </c>
      <c r="D96" s="109">
        <f>D105/(38-D95)</f>
        <v>0</v>
      </c>
      <c r="E96" s="109">
        <f t="shared" ref="E96:AF96" si="28">E105/(38-E95)</f>
        <v>0</v>
      </c>
      <c r="F96" s="109">
        <f t="shared" si="28"/>
        <v>0</v>
      </c>
      <c r="G96" s="109">
        <f t="shared" si="28"/>
        <v>0</v>
      </c>
      <c r="H96" s="109">
        <f t="shared" si="28"/>
        <v>0</v>
      </c>
      <c r="I96" s="109">
        <f t="shared" si="28"/>
        <v>0</v>
      </c>
      <c r="J96" s="109">
        <f t="shared" si="28"/>
        <v>0</v>
      </c>
      <c r="K96" s="109">
        <f t="shared" si="28"/>
        <v>0</v>
      </c>
      <c r="L96" s="109">
        <f t="shared" si="28"/>
        <v>0</v>
      </c>
      <c r="M96" s="109">
        <f t="shared" si="28"/>
        <v>0</v>
      </c>
      <c r="N96" s="109">
        <f t="shared" si="28"/>
        <v>0</v>
      </c>
      <c r="O96" s="109">
        <f t="shared" si="28"/>
        <v>0</v>
      </c>
      <c r="P96" s="109">
        <f t="shared" si="28"/>
        <v>0</v>
      </c>
      <c r="Q96" s="109">
        <f t="shared" si="28"/>
        <v>0</v>
      </c>
      <c r="R96" s="109">
        <f t="shared" si="28"/>
        <v>0</v>
      </c>
      <c r="S96" s="109">
        <f t="shared" si="28"/>
        <v>0</v>
      </c>
      <c r="T96" s="109">
        <f t="shared" si="28"/>
        <v>0</v>
      </c>
      <c r="U96" s="109">
        <f t="shared" si="28"/>
        <v>0</v>
      </c>
      <c r="V96" s="109">
        <f t="shared" si="28"/>
        <v>0</v>
      </c>
      <c r="W96" s="109">
        <f t="shared" si="28"/>
        <v>0</v>
      </c>
      <c r="X96" s="109">
        <f t="shared" si="28"/>
        <v>0</v>
      </c>
      <c r="Y96" s="109">
        <f t="shared" si="28"/>
        <v>0</v>
      </c>
      <c r="Z96" s="109">
        <f t="shared" si="28"/>
        <v>0</v>
      </c>
      <c r="AA96" s="109">
        <f t="shared" si="28"/>
        <v>0</v>
      </c>
      <c r="AB96" s="109">
        <f t="shared" si="28"/>
        <v>0</v>
      </c>
      <c r="AC96" s="109">
        <f t="shared" si="28"/>
        <v>0</v>
      </c>
      <c r="AD96" s="109">
        <f t="shared" si="28"/>
        <v>0</v>
      </c>
      <c r="AE96" s="109">
        <f t="shared" si="28"/>
        <v>0</v>
      </c>
      <c r="AF96" s="109">
        <f t="shared" si="28"/>
        <v>0</v>
      </c>
    </row>
    <row r="97" spans="1:39" ht="13.5" thickBot="1" x14ac:dyDescent="0.25">
      <c r="A97" s="218" t="s">
        <v>32</v>
      </c>
      <c r="B97" s="218"/>
      <c r="C97" s="105" t="s">
        <v>18</v>
      </c>
      <c r="D97" s="109">
        <f>D90/(41-D95)</f>
        <v>0</v>
      </c>
      <c r="E97" s="109">
        <f t="shared" ref="E97:AF97" si="29">E90/(41-E95)</f>
        <v>0</v>
      </c>
      <c r="F97" s="109">
        <f t="shared" si="29"/>
        <v>0</v>
      </c>
      <c r="G97" s="109">
        <f t="shared" si="29"/>
        <v>0</v>
      </c>
      <c r="H97" s="109">
        <f t="shared" si="29"/>
        <v>0</v>
      </c>
      <c r="I97" s="109">
        <f t="shared" si="29"/>
        <v>0</v>
      </c>
      <c r="J97" s="109">
        <f t="shared" si="29"/>
        <v>0</v>
      </c>
      <c r="K97" s="109">
        <f t="shared" si="29"/>
        <v>0</v>
      </c>
      <c r="L97" s="109">
        <f t="shared" si="29"/>
        <v>0</v>
      </c>
      <c r="M97" s="109">
        <f t="shared" si="29"/>
        <v>0</v>
      </c>
      <c r="N97" s="109">
        <f t="shared" si="29"/>
        <v>0</v>
      </c>
      <c r="O97" s="109">
        <f t="shared" si="29"/>
        <v>0</v>
      </c>
      <c r="P97" s="109">
        <f t="shared" si="29"/>
        <v>0</v>
      </c>
      <c r="Q97" s="109">
        <f t="shared" si="29"/>
        <v>0</v>
      </c>
      <c r="R97" s="109">
        <f t="shared" si="29"/>
        <v>0</v>
      </c>
      <c r="S97" s="109">
        <f t="shared" si="29"/>
        <v>0</v>
      </c>
      <c r="T97" s="109">
        <f t="shared" si="29"/>
        <v>0</v>
      </c>
      <c r="U97" s="109">
        <f t="shared" si="29"/>
        <v>0</v>
      </c>
      <c r="V97" s="109">
        <f t="shared" si="29"/>
        <v>0</v>
      </c>
      <c r="W97" s="109">
        <f t="shared" si="29"/>
        <v>0</v>
      </c>
      <c r="X97" s="109">
        <f t="shared" si="29"/>
        <v>0</v>
      </c>
      <c r="Y97" s="109">
        <f t="shared" si="29"/>
        <v>0</v>
      </c>
      <c r="Z97" s="109">
        <f t="shared" si="29"/>
        <v>0</v>
      </c>
      <c r="AA97" s="109">
        <f t="shared" si="29"/>
        <v>0</v>
      </c>
      <c r="AB97" s="109">
        <f t="shared" si="29"/>
        <v>0</v>
      </c>
      <c r="AC97" s="109">
        <f t="shared" si="29"/>
        <v>0</v>
      </c>
      <c r="AD97" s="109">
        <f t="shared" si="29"/>
        <v>0</v>
      </c>
      <c r="AE97" s="109">
        <f t="shared" si="29"/>
        <v>0</v>
      </c>
      <c r="AF97" s="109">
        <f t="shared" si="29"/>
        <v>0</v>
      </c>
      <c r="AG97" s="81"/>
      <c r="AH97" s="81"/>
      <c r="AI97" s="81"/>
      <c r="AJ97" s="82"/>
      <c r="AK97" s="82"/>
      <c r="AL97" s="82"/>
      <c r="AM97" s="82"/>
    </row>
    <row r="98" spans="1:39" s="45" customFormat="1" ht="214.5" customHeight="1" x14ac:dyDescent="0.2">
      <c r="A98" s="85"/>
      <c r="B98" s="86"/>
      <c r="C98" s="89"/>
      <c r="D98" s="107" t="str">
        <f>D9</f>
        <v xml:space="preserve"> </v>
      </c>
      <c r="E98" s="108" t="str">
        <f t="shared" ref="E98:AF98" si="30">E9</f>
        <v xml:space="preserve"> </v>
      </c>
      <c r="F98" s="108" t="str">
        <f t="shared" si="30"/>
        <v xml:space="preserve"> </v>
      </c>
      <c r="G98" s="108" t="str">
        <f t="shared" si="30"/>
        <v xml:space="preserve"> </v>
      </c>
      <c r="H98" s="108" t="str">
        <f t="shared" si="30"/>
        <v xml:space="preserve"> </v>
      </c>
      <c r="I98" s="108" t="str">
        <f t="shared" si="30"/>
        <v xml:space="preserve"> </v>
      </c>
      <c r="J98" s="108" t="str">
        <f t="shared" si="30"/>
        <v xml:space="preserve"> </v>
      </c>
      <c r="K98" s="108" t="str">
        <f t="shared" si="30"/>
        <v xml:space="preserve"> </v>
      </c>
      <c r="L98" s="108" t="str">
        <f t="shared" si="30"/>
        <v xml:space="preserve"> </v>
      </c>
      <c r="M98" s="108" t="str">
        <f t="shared" si="30"/>
        <v xml:space="preserve"> </v>
      </c>
      <c r="N98" s="108" t="str">
        <f t="shared" si="30"/>
        <v xml:space="preserve"> </v>
      </c>
      <c r="O98" s="108" t="str">
        <f t="shared" si="30"/>
        <v xml:space="preserve"> </v>
      </c>
      <c r="P98" s="108" t="str">
        <f t="shared" si="30"/>
        <v xml:space="preserve"> </v>
      </c>
      <c r="Q98" s="108" t="str">
        <f t="shared" si="30"/>
        <v xml:space="preserve"> </v>
      </c>
      <c r="R98" s="108" t="str">
        <f t="shared" si="30"/>
        <v xml:space="preserve"> </v>
      </c>
      <c r="S98" s="108" t="str">
        <f t="shared" si="30"/>
        <v xml:space="preserve"> </v>
      </c>
      <c r="T98" s="108" t="str">
        <f t="shared" si="30"/>
        <v xml:space="preserve"> </v>
      </c>
      <c r="U98" s="108" t="str">
        <f t="shared" si="30"/>
        <v xml:space="preserve"> </v>
      </c>
      <c r="V98" s="108" t="str">
        <f t="shared" si="30"/>
        <v xml:space="preserve"> </v>
      </c>
      <c r="W98" s="108" t="str">
        <f t="shared" si="30"/>
        <v xml:space="preserve"> </v>
      </c>
      <c r="X98" s="108" t="str">
        <f t="shared" si="30"/>
        <v xml:space="preserve"> </v>
      </c>
      <c r="Y98" s="108" t="str">
        <f t="shared" si="30"/>
        <v xml:space="preserve"> </v>
      </c>
      <c r="Z98" s="108" t="str">
        <f t="shared" si="30"/>
        <v xml:space="preserve"> </v>
      </c>
      <c r="AA98" s="108" t="str">
        <f t="shared" si="30"/>
        <v xml:space="preserve"> </v>
      </c>
      <c r="AB98" s="108" t="str">
        <f t="shared" si="30"/>
        <v xml:space="preserve"> </v>
      </c>
      <c r="AC98" s="108" t="str">
        <f t="shared" si="30"/>
        <v xml:space="preserve"> </v>
      </c>
      <c r="AD98" s="108" t="str">
        <f t="shared" si="30"/>
        <v xml:space="preserve"> </v>
      </c>
      <c r="AE98" s="108" t="str">
        <f t="shared" si="30"/>
        <v xml:space="preserve"> </v>
      </c>
      <c r="AF98" s="108" t="str">
        <f t="shared" si="30"/>
        <v xml:space="preserve"> </v>
      </c>
    </row>
    <row r="99" spans="1:39" s="45" customFormat="1" ht="22.5" customHeight="1" x14ac:dyDescent="0.2">
      <c r="A99" s="88"/>
      <c r="B99" s="88"/>
      <c r="C99" s="90"/>
      <c r="D99" s="87">
        <f>Classe!$B10</f>
        <v>1</v>
      </c>
      <c r="E99" s="66">
        <f>Classe!$B11</f>
        <v>2</v>
      </c>
      <c r="F99" s="66">
        <f>Classe!$B12</f>
        <v>3</v>
      </c>
      <c r="G99" s="66">
        <v>4</v>
      </c>
      <c r="H99" s="66">
        <v>5</v>
      </c>
      <c r="I99" s="66">
        <v>6</v>
      </c>
      <c r="J99" s="66">
        <v>7</v>
      </c>
      <c r="K99" s="66">
        <v>8</v>
      </c>
      <c r="L99" s="66">
        <v>9</v>
      </c>
      <c r="M99" s="66">
        <v>10</v>
      </c>
      <c r="N99" s="66">
        <v>11</v>
      </c>
      <c r="O99" s="66">
        <v>12</v>
      </c>
      <c r="P99" s="66">
        <v>13</v>
      </c>
      <c r="Q99" s="66">
        <v>14</v>
      </c>
      <c r="R99" s="66">
        <v>15</v>
      </c>
      <c r="S99" s="66">
        <v>16</v>
      </c>
      <c r="T99" s="66">
        <v>17</v>
      </c>
      <c r="U99" s="66">
        <v>18</v>
      </c>
      <c r="V99" s="66">
        <v>19</v>
      </c>
      <c r="W99" s="66">
        <v>20</v>
      </c>
      <c r="X99" s="66">
        <v>21</v>
      </c>
      <c r="Y99" s="66">
        <v>22</v>
      </c>
      <c r="Z99" s="66">
        <v>23</v>
      </c>
      <c r="AA99" s="66">
        <v>24</v>
      </c>
      <c r="AB99" s="66">
        <v>25</v>
      </c>
      <c r="AC99" s="66">
        <v>26</v>
      </c>
      <c r="AD99" s="66">
        <v>27</v>
      </c>
      <c r="AE99" s="66">
        <v>28</v>
      </c>
      <c r="AF99" s="66">
        <v>29</v>
      </c>
      <c r="AG99" s="225"/>
      <c r="AH99" s="225"/>
      <c r="AI99" s="225"/>
      <c r="AJ99" s="225"/>
      <c r="AK99" s="225"/>
      <c r="AL99" s="225"/>
      <c r="AM99" s="225"/>
    </row>
    <row r="100" spans="1:39" x14ac:dyDescent="0.2">
      <c r="A100" s="59"/>
      <c r="B100" s="59"/>
      <c r="C100" s="59"/>
    </row>
    <row r="101" spans="1:39" x14ac:dyDescent="0.2">
      <c r="A101" s="59"/>
      <c r="B101" s="59"/>
      <c r="C101" s="59"/>
    </row>
    <row r="105" spans="1:39" hidden="1" x14ac:dyDescent="0.2">
      <c r="D105" s="39">
        <f>COUNTIF(D49:D86,1)</f>
        <v>0</v>
      </c>
      <c r="E105" s="39">
        <f t="shared" ref="E105:AF105" si="31">COUNTIF(E49:E86,1)</f>
        <v>0</v>
      </c>
      <c r="F105" s="39">
        <f t="shared" si="31"/>
        <v>0</v>
      </c>
      <c r="G105" s="39">
        <f t="shared" si="31"/>
        <v>0</v>
      </c>
      <c r="H105" s="39">
        <f t="shared" si="31"/>
        <v>0</v>
      </c>
      <c r="I105" s="39">
        <f t="shared" si="31"/>
        <v>0</v>
      </c>
      <c r="J105" s="39">
        <f t="shared" si="31"/>
        <v>0</v>
      </c>
      <c r="K105" s="39">
        <f t="shared" si="31"/>
        <v>0</v>
      </c>
      <c r="L105" s="39">
        <f t="shared" si="31"/>
        <v>0</v>
      </c>
      <c r="M105" s="39">
        <f t="shared" si="31"/>
        <v>0</v>
      </c>
      <c r="N105" s="39">
        <f t="shared" si="31"/>
        <v>0</v>
      </c>
      <c r="O105" s="39">
        <f t="shared" si="31"/>
        <v>0</v>
      </c>
      <c r="P105" s="39">
        <f t="shared" si="31"/>
        <v>0</v>
      </c>
      <c r="Q105" s="39">
        <f t="shared" si="31"/>
        <v>0</v>
      </c>
      <c r="R105" s="39">
        <f t="shared" si="31"/>
        <v>0</v>
      </c>
      <c r="S105" s="39">
        <f t="shared" si="31"/>
        <v>0</v>
      </c>
      <c r="T105" s="39">
        <f t="shared" si="31"/>
        <v>0</v>
      </c>
      <c r="U105" s="39">
        <f t="shared" si="31"/>
        <v>0</v>
      </c>
      <c r="V105" s="39">
        <f t="shared" si="31"/>
        <v>0</v>
      </c>
      <c r="W105" s="39">
        <f t="shared" si="31"/>
        <v>0</v>
      </c>
      <c r="X105" s="39">
        <f t="shared" si="31"/>
        <v>0</v>
      </c>
      <c r="Y105" s="39">
        <f t="shared" si="31"/>
        <v>0</v>
      </c>
      <c r="Z105" s="39">
        <f t="shared" si="31"/>
        <v>0</v>
      </c>
      <c r="AA105" s="39">
        <f t="shared" si="31"/>
        <v>0</v>
      </c>
      <c r="AB105" s="39">
        <f t="shared" si="31"/>
        <v>0</v>
      </c>
      <c r="AC105" s="39">
        <f t="shared" si="31"/>
        <v>0</v>
      </c>
      <c r="AD105" s="39">
        <f t="shared" si="31"/>
        <v>0</v>
      </c>
      <c r="AE105" s="39">
        <f t="shared" si="31"/>
        <v>0</v>
      </c>
      <c r="AF105" s="39">
        <f t="shared" si="31"/>
        <v>0</v>
      </c>
      <c r="AM105" s="39" t="str">
        <f t="shared" ref="AM105" si="32">IF(ISERROR(AG105/($I$4-AL105)),"-",AG105/($I$4-AL105))</f>
        <v>-</v>
      </c>
    </row>
  </sheetData>
  <sheetProtection sheet="1" objects="1" scenarios="1" selectLockedCells="1"/>
  <dataConsolidate/>
  <mergeCells count="71">
    <mergeCell ref="AH47:AH48"/>
    <mergeCell ref="AI47:AI48"/>
    <mergeCell ref="A37:B42"/>
    <mergeCell ref="K47:K48"/>
    <mergeCell ref="B62:B65"/>
    <mergeCell ref="A49:A89"/>
    <mergeCell ref="B79:B82"/>
    <mergeCell ref="B83:B86"/>
    <mergeCell ref="B87:B89"/>
    <mergeCell ref="B75:B78"/>
    <mergeCell ref="L47:L48"/>
    <mergeCell ref="N47:N48"/>
    <mergeCell ref="U47:U48"/>
    <mergeCell ref="V47:V48"/>
    <mergeCell ref="W47:W48"/>
    <mergeCell ref="Y47:Y48"/>
    <mergeCell ref="B66:B68"/>
    <mergeCell ref="B69:B72"/>
    <mergeCell ref="G47:G48"/>
    <mergeCell ref="I47:I48"/>
    <mergeCell ref="J47:J48"/>
    <mergeCell ref="F47:F48"/>
    <mergeCell ref="B49:B57"/>
    <mergeCell ref="D47:D48"/>
    <mergeCell ref="A96:B96"/>
    <mergeCell ref="A97:B97"/>
    <mergeCell ref="A90:B95"/>
    <mergeCell ref="AG99:AM99"/>
    <mergeCell ref="AG47:AG48"/>
    <mergeCell ref="AL47:AL48"/>
    <mergeCell ref="AM47:AM48"/>
    <mergeCell ref="AC47:AC48"/>
    <mergeCell ref="AD47:AD48"/>
    <mergeCell ref="AE47:AE48"/>
    <mergeCell ref="AK47:AK48"/>
    <mergeCell ref="AJ47:AJ48"/>
    <mergeCell ref="AA47:AA48"/>
    <mergeCell ref="AB47:AB48"/>
    <mergeCell ref="AF47:AF48"/>
    <mergeCell ref="M47:M48"/>
    <mergeCell ref="Z47:Z48"/>
    <mergeCell ref="X47:X48"/>
    <mergeCell ref="B1:H1"/>
    <mergeCell ref="B2:H2"/>
    <mergeCell ref="B4:H4"/>
    <mergeCell ref="B3:H3"/>
    <mergeCell ref="S47:S48"/>
    <mergeCell ref="O47:O48"/>
    <mergeCell ref="A47:C47"/>
    <mergeCell ref="P47:P48"/>
    <mergeCell ref="Q47:Q48"/>
    <mergeCell ref="R47:R48"/>
    <mergeCell ref="T47:T48"/>
    <mergeCell ref="H47:H48"/>
    <mergeCell ref="A11:A36"/>
    <mergeCell ref="E47:E48"/>
    <mergeCell ref="B11:B12"/>
    <mergeCell ref="B14:B16"/>
    <mergeCell ref="AG8:AM8"/>
    <mergeCell ref="A8:C8"/>
    <mergeCell ref="A9:C9"/>
    <mergeCell ref="AJ9:AJ10"/>
    <mergeCell ref="AK9:AK10"/>
    <mergeCell ref="AM9:AM10"/>
    <mergeCell ref="AL9:AL10"/>
    <mergeCell ref="AG9:AG10"/>
    <mergeCell ref="B17:B19"/>
    <mergeCell ref="B21:B25"/>
    <mergeCell ref="B26:B29"/>
    <mergeCell ref="B30:B32"/>
    <mergeCell ref="B33:B36"/>
  </mergeCells>
  <conditionalFormatting sqref="D43:AF43">
    <cfRule type="cellIs" dxfId="34" priority="436" operator="lessThan">
      <formula>0.33</formula>
    </cfRule>
    <cfRule type="cellIs" dxfId="33" priority="437" operator="between">
      <formula>0.51</formula>
      <formula>0.74</formula>
    </cfRule>
    <cfRule type="cellIs" dxfId="32" priority="438" operator="between">
      <formula>0.33</formula>
      <formula>0.5</formula>
    </cfRule>
    <cfRule type="cellIs" dxfId="31" priority="439" operator="greaterThan">
      <formula>0.75</formula>
    </cfRule>
  </conditionalFormatting>
  <conditionalFormatting sqref="AM49:AM89">
    <cfRule type="cellIs" dxfId="30" priority="119" operator="between">
      <formula>0.5</formula>
      <formula>0.74</formula>
    </cfRule>
    <cfRule type="cellIs" dxfId="29" priority="120" operator="between">
      <formula>0.34</formula>
      <formula>0.49</formula>
    </cfRule>
    <cfRule type="cellIs" dxfId="28" priority="121" operator="lessThan">
      <formula>0.33</formula>
    </cfRule>
  </conditionalFormatting>
  <conditionalFormatting sqref="AM49:AM89">
    <cfRule type="cellIs" dxfId="27" priority="115" operator="between">
      <formula>0.33</formula>
      <formula>0.49</formula>
    </cfRule>
    <cfRule type="cellIs" dxfId="26" priority="116" operator="between">
      <formula>0.5</formula>
      <formula>0.74</formula>
    </cfRule>
    <cfRule type="cellIs" dxfId="25" priority="117" operator="greaterThan">
      <formula>0.74</formula>
    </cfRule>
    <cfRule type="cellIs" dxfId="24" priority="118" operator="lessThan">
      <formula>0.33</formula>
    </cfRule>
  </conditionalFormatting>
  <conditionalFormatting sqref="AM11:AM36">
    <cfRule type="cellIs" dxfId="23" priority="101" operator="between">
      <formula>0.2</formula>
      <formula>0.49</formula>
    </cfRule>
    <cfRule type="cellIs" dxfId="22" priority="102" operator="between">
      <formula>0.5</formula>
      <formula>0.79</formula>
    </cfRule>
    <cfRule type="cellIs" dxfId="21" priority="103" operator="greaterThan">
      <formula>0.8</formula>
    </cfRule>
    <cfRule type="cellIs" dxfId="20" priority="104" operator="lessThan">
      <formula>0.2</formula>
    </cfRule>
  </conditionalFormatting>
  <conditionalFormatting sqref="D97:AF97">
    <cfRule type="cellIs" dxfId="19" priority="83" operator="lessThan">
      <formula>0.33</formula>
    </cfRule>
    <cfRule type="cellIs" dxfId="18" priority="84" operator="between">
      <formula>0.51</formula>
      <formula>0.74</formula>
    </cfRule>
    <cfRule type="cellIs" dxfId="17" priority="85" operator="between">
      <formula>0.33</formula>
      <formula>0.5</formula>
    </cfRule>
    <cfRule type="cellIs" dxfId="16" priority="86" operator="greaterThan">
      <formula>0.75</formula>
    </cfRule>
  </conditionalFormatting>
  <conditionalFormatting sqref="D96:AF96">
    <cfRule type="cellIs" dxfId="15" priority="14" operator="lessThan">
      <formula>0.33</formula>
    </cfRule>
    <cfRule type="cellIs" dxfId="14" priority="15" operator="between">
      <formula>0.51</formula>
      <formula>0.74</formula>
    </cfRule>
    <cfRule type="cellIs" dxfId="13" priority="16" operator="between">
      <formula>0.33</formula>
      <formula>0.5</formula>
    </cfRule>
    <cfRule type="cellIs" dxfId="12" priority="17" operator="greaterThan">
      <formula>0.75</formula>
    </cfRule>
  </conditionalFormatting>
  <conditionalFormatting sqref="D11:AF36">
    <cfRule type="expression" dxfId="11" priority="469">
      <formula>ISBLANK(D11:AF36)</formula>
    </cfRule>
  </conditionalFormatting>
  <conditionalFormatting sqref="D49 D89:AF89 F49:AF49">
    <cfRule type="expression" dxfId="10" priority="471">
      <formula>ISBLANK(D49:AF86)</formula>
    </cfRule>
  </conditionalFormatting>
  <conditionalFormatting sqref="D47:E48">
    <cfRule type="expression" dxfId="9" priority="473">
      <formula>D9:AF9=""</formula>
    </cfRule>
  </conditionalFormatting>
  <conditionalFormatting sqref="F47:AF48">
    <cfRule type="expression" dxfId="8" priority="475">
      <formula>F9:AJ9=""</formula>
    </cfRule>
  </conditionalFormatting>
  <conditionalFormatting sqref="D56:D62 F56:AF62">
    <cfRule type="expression" dxfId="7" priority="478">
      <formula>ISBLANK(D56:AF97)</formula>
    </cfRule>
  </conditionalFormatting>
  <conditionalFormatting sqref="D87:AF88 D65:D86 F65:AF86">
    <cfRule type="expression" dxfId="6" priority="480">
      <formula>ISBLANK(D65:AF104)</formula>
    </cfRule>
  </conditionalFormatting>
  <conditionalFormatting sqref="D50:D55 D63:D64 F63:AF64 F50:AF55">
    <cfRule type="expression" dxfId="5" priority="482">
      <formula>ISBLANK(D50:AF90)</formula>
    </cfRule>
  </conditionalFormatting>
  <conditionalFormatting sqref="E49:E66">
    <cfRule type="expression" dxfId="4" priority="5">
      <formula>ISBLANK(E49:AG88)</formula>
    </cfRule>
  </conditionalFormatting>
  <conditionalFormatting sqref="E67">
    <cfRule type="expression" dxfId="3" priority="1">
      <formula>ISBLANK(E67:AG104)</formula>
    </cfRule>
  </conditionalFormatting>
  <conditionalFormatting sqref="E74:E80">
    <cfRule type="expression" dxfId="2" priority="2">
      <formula>ISBLANK(E74:AG115)</formula>
    </cfRule>
  </conditionalFormatting>
  <conditionalFormatting sqref="E83:E86">
    <cfRule type="expression" dxfId="1" priority="3">
      <formula>ISBLANK(E83:AG122)</formula>
    </cfRule>
  </conditionalFormatting>
  <conditionalFormatting sqref="E68:E73 E81:E82">
    <cfRule type="expression" dxfId="0" priority="4">
      <formula>ISBLANK(E68:AG108)</formula>
    </cfRule>
  </conditionalFormatting>
  <dataValidations count="2">
    <dataValidation type="list" allowBlank="1" showInputMessage="1" showErrorMessage="1" sqref="AP33">
      <formula1>$AO$38:$AO$42</formula1>
    </dataValidation>
    <dataValidation type="list" allowBlank="1" showInputMessage="1" showErrorMessage="1" sqref="D85:AF85 D74:AF74">
      <formula1>$AO$38:$AO$43</formula1>
    </dataValidation>
  </dataValidations>
  <pageMargins left="0.7" right="0.7" top="0.75" bottom="0.75" header="0.3" footer="0.3"/>
  <pageSetup paperSize="8" scale="67" fitToHeight="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listes!$B$3:$B$6</xm:f>
          </x14:formula1>
          <xm:sqref>D49:AF60 D62:AF73 D77:AF77 D79:AF83 D86:AF87 D89:AF89 D13:AF16 D21:AF36</xm:sqref>
        </x14:dataValidation>
        <x14:dataValidation type="list" allowBlank="1" showInputMessage="1" showErrorMessage="1">
          <x14:formula1>
            <xm:f>listes!$C$3:$C$7</xm:f>
          </x14:formula1>
          <xm:sqref>D61:AF61 D78:AF78 D84:AF84 D11:AF12 D17:AF20</xm:sqref>
        </x14:dataValidation>
        <x14:dataValidation type="list" allowBlank="1" showInputMessage="1" showErrorMessage="1">
          <x14:formula1>
            <xm:f>listes!$A$3:$A$5</xm:f>
          </x14:formula1>
          <xm:sqref>D75:AF75</xm:sqref>
        </x14:dataValidation>
        <x14:dataValidation type="list" allowBlank="1" showInputMessage="1" showErrorMessage="1">
          <x14:formula1>
            <xm:f>listes!$E$3:$E$7</xm:f>
          </x14:formula1>
          <xm:sqref>D76:AF76</xm:sqref>
        </x14:dataValidation>
        <x14:dataValidation type="list" allowBlank="1" showInputMessage="1" showErrorMessage="1">
          <x14:formula1>
            <xm:f>listes!$G$3:$G$5</xm:f>
          </x14:formula1>
          <xm:sqref>D88:AF88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Q42"/>
  <sheetViews>
    <sheetView showGridLines="0" showRowColHeaders="0" zoomScale="90" zoomScaleNormal="90" workbookViewId="0">
      <selection activeCell="B4" sqref="B4"/>
    </sheetView>
  </sheetViews>
  <sheetFormatPr baseColWidth="10" defaultRowHeight="12.75" x14ac:dyDescent="0.2"/>
  <cols>
    <col min="1" max="1" width="2.85546875" customWidth="1"/>
    <col min="2" max="2" width="110.7109375" customWidth="1"/>
    <col min="3" max="3" width="80.7109375" customWidth="1"/>
    <col min="4" max="4" width="3.7109375" customWidth="1"/>
    <col min="5" max="5" width="36.140625" style="135" customWidth="1"/>
    <col min="6" max="9" width="11.42578125" style="136"/>
    <col min="10" max="38" width="11.42578125" style="135"/>
    <col min="39" max="42" width="11.42578125" style="72"/>
    <col min="43" max="43" width="11.42578125" style="65"/>
  </cols>
  <sheetData>
    <row r="1" spans="2:37" ht="22.5" x14ac:dyDescent="0.3">
      <c r="B1" s="239" t="s">
        <v>63</v>
      </c>
      <c r="C1" s="239"/>
    </row>
    <row r="3" spans="2:37" ht="15" x14ac:dyDescent="0.25">
      <c r="B3" s="120" t="s">
        <v>78</v>
      </c>
      <c r="C3" s="1"/>
      <c r="D3" s="1"/>
      <c r="I3" s="136">
        <v>1</v>
      </c>
      <c r="J3" s="136">
        <v>2</v>
      </c>
      <c r="K3" s="136">
        <v>3</v>
      </c>
      <c r="L3" s="136">
        <v>4</v>
      </c>
      <c r="M3" s="136">
        <v>5</v>
      </c>
      <c r="N3" s="136">
        <v>6</v>
      </c>
      <c r="O3" s="136">
        <v>7</v>
      </c>
      <c r="P3" s="136">
        <v>8</v>
      </c>
      <c r="Q3" s="136">
        <v>9</v>
      </c>
      <c r="R3" s="136">
        <v>10</v>
      </c>
      <c r="S3" s="136">
        <v>11</v>
      </c>
      <c r="T3" s="136">
        <v>12</v>
      </c>
      <c r="U3" s="136">
        <v>13</v>
      </c>
      <c r="V3" s="136">
        <v>14</v>
      </c>
      <c r="W3" s="136">
        <v>15</v>
      </c>
      <c r="X3" s="136">
        <v>16</v>
      </c>
      <c r="Y3" s="136">
        <v>17</v>
      </c>
      <c r="Z3" s="136">
        <v>18</v>
      </c>
      <c r="AA3" s="136">
        <v>19</v>
      </c>
      <c r="AB3" s="136">
        <v>20</v>
      </c>
      <c r="AC3" s="136">
        <v>21</v>
      </c>
      <c r="AD3" s="136">
        <v>22</v>
      </c>
      <c r="AE3" s="136">
        <v>23</v>
      </c>
      <c r="AF3" s="136">
        <v>24</v>
      </c>
      <c r="AG3" s="136">
        <v>25</v>
      </c>
      <c r="AH3" s="136">
        <v>26</v>
      </c>
      <c r="AI3" s="136">
        <v>27</v>
      </c>
      <c r="AJ3" s="136">
        <v>28</v>
      </c>
      <c r="AK3" s="136">
        <v>29</v>
      </c>
    </row>
    <row r="4" spans="2:37" ht="21" x14ac:dyDescent="0.35">
      <c r="B4" s="123"/>
      <c r="C4" s="1"/>
      <c r="D4" s="1"/>
      <c r="E4" s="135" t="s">
        <v>67</v>
      </c>
      <c r="G4" s="136" t="s">
        <v>39</v>
      </c>
      <c r="I4" s="136" t="str">
        <f>Classe!$E10</f>
        <v xml:space="preserve"> </v>
      </c>
      <c r="J4" s="136" t="str">
        <f>Classe!$E11</f>
        <v xml:space="preserve"> </v>
      </c>
      <c r="K4" s="136" t="str">
        <f>Classe!$E12</f>
        <v xml:space="preserve"> </v>
      </c>
      <c r="L4" s="136" t="str">
        <f>Classe!$E13</f>
        <v xml:space="preserve"> </v>
      </c>
      <c r="M4" s="135" t="str">
        <f>Classe!$E14</f>
        <v xml:space="preserve"> </v>
      </c>
      <c r="N4" s="135" t="str">
        <f>Classe!$E15</f>
        <v xml:space="preserve"> </v>
      </c>
      <c r="O4" s="135" t="str">
        <f>Classe!$E16</f>
        <v xml:space="preserve"> </v>
      </c>
      <c r="P4" s="135" t="str">
        <f>Classe!$E17</f>
        <v xml:space="preserve"> </v>
      </c>
      <c r="Q4" s="135" t="str">
        <f>Classe!$E18</f>
        <v xml:space="preserve"> </v>
      </c>
      <c r="R4" s="135" t="str">
        <f>Classe!$E19</f>
        <v xml:space="preserve"> </v>
      </c>
      <c r="S4" s="135" t="str">
        <f>Classe!$E20</f>
        <v xml:space="preserve"> </v>
      </c>
      <c r="T4" s="135" t="str">
        <f>Classe!$E21</f>
        <v xml:space="preserve"> </v>
      </c>
      <c r="U4" s="135" t="str">
        <f>Classe!$E22</f>
        <v xml:space="preserve"> </v>
      </c>
      <c r="V4" s="135" t="str">
        <f>Classe!$E23</f>
        <v xml:space="preserve"> </v>
      </c>
      <c r="W4" s="135" t="str">
        <f>Classe!$E24</f>
        <v xml:space="preserve"> </v>
      </c>
      <c r="X4" s="135" t="str">
        <f>Classe!$E25</f>
        <v xml:space="preserve"> </v>
      </c>
      <c r="Y4" s="135" t="str">
        <f>Classe!$E26</f>
        <v xml:space="preserve"> </v>
      </c>
      <c r="Z4" s="135" t="str">
        <f>Classe!$E27</f>
        <v xml:space="preserve"> </v>
      </c>
      <c r="AA4" s="135" t="str">
        <f>Classe!$E28</f>
        <v xml:space="preserve"> </v>
      </c>
      <c r="AB4" s="135" t="str">
        <f>Classe!$E29</f>
        <v xml:space="preserve"> </v>
      </c>
      <c r="AC4" s="135" t="str">
        <f>Classe!$E30</f>
        <v xml:space="preserve"> </v>
      </c>
      <c r="AD4" s="135" t="str">
        <f>Classe!$E31</f>
        <v xml:space="preserve"> </v>
      </c>
      <c r="AE4" s="135" t="str">
        <f>Classe!$E32</f>
        <v xml:space="preserve"> </v>
      </c>
      <c r="AF4" s="135" t="str">
        <f>Classe!$E33</f>
        <v xml:space="preserve"> </v>
      </c>
      <c r="AG4" s="135" t="str">
        <f>Classe!$E34</f>
        <v xml:space="preserve"> </v>
      </c>
      <c r="AH4" s="135" t="str">
        <f>Classe!$E35</f>
        <v xml:space="preserve"> </v>
      </c>
      <c r="AI4" s="135" t="str">
        <f>Classe!$E36</f>
        <v xml:space="preserve"> </v>
      </c>
      <c r="AJ4" s="135" t="str">
        <f>Classe!$E37</f>
        <v xml:space="preserve"> </v>
      </c>
      <c r="AK4" s="135" t="str">
        <f>Classe!$E38</f>
        <v xml:space="preserve"> </v>
      </c>
    </row>
    <row r="5" spans="2:37" x14ac:dyDescent="0.2">
      <c r="E5" s="137" t="s">
        <v>40</v>
      </c>
      <c r="F5" s="137" t="e">
        <f>HLOOKUP($B$4,$I$4:$AK$27,ROW()-3,0)</f>
        <v>#N/A</v>
      </c>
      <c r="G5" s="136">
        <v>9</v>
      </c>
      <c r="H5" s="138" t="str">
        <f>E5</f>
        <v>concepts et du lexique propres à l’écrit</v>
      </c>
      <c r="I5" s="139">
        <f>(COUNTIF(Saisie!D49:D57,"=1")+COUNTIF(Saisie!D49:D57,"=2"))/$G5</f>
        <v>0</v>
      </c>
      <c r="J5" s="139">
        <f>(COUNTIF(Saisie!E49:E57,"=1")+COUNTIF(Saisie!E49:E57,"=2"))/$G5</f>
        <v>0</v>
      </c>
      <c r="K5" s="139">
        <f>(COUNTIF(Saisie!F49:F57,"=1")+COUNTIF(Saisie!F49:F57,"=2"))/$G5</f>
        <v>0</v>
      </c>
      <c r="L5" s="139">
        <f>(COUNTIF(Saisie!G49:G57,"=1")+COUNTIF(Saisie!G49:G57,"=2"))/$G5</f>
        <v>0</v>
      </c>
      <c r="M5" s="139">
        <f>(COUNTIF(Saisie!H49:H57,"=1")+COUNTIF(Saisie!H49:H57,"=2"))/$G5</f>
        <v>0</v>
      </c>
      <c r="N5" s="139">
        <f>(COUNTIF(Saisie!I49:I57,"=1")+COUNTIF(Saisie!I49:I57,"=2"))/$G5</f>
        <v>0</v>
      </c>
      <c r="O5" s="139">
        <f>(COUNTIF(Saisie!J49:J57,"=1")+COUNTIF(Saisie!J49:J57,"=2"))/$G5</f>
        <v>0</v>
      </c>
      <c r="P5" s="139">
        <f>(COUNTIF(Saisie!K49:K57,"=1")+COUNTIF(Saisie!K49:K57,"=2"))/$G5</f>
        <v>0</v>
      </c>
      <c r="Q5" s="139">
        <f>(COUNTIF(Saisie!L49:L57,"=1")+COUNTIF(Saisie!L49:L57,"=2"))/$G5</f>
        <v>0</v>
      </c>
      <c r="R5" s="139">
        <f>(COUNTIF(Saisie!M49:M57,"=1")+COUNTIF(Saisie!M49:M57,"=2"))/$G5</f>
        <v>0</v>
      </c>
      <c r="S5" s="139">
        <f>(COUNTIF(Saisie!N49:N57,"=1")+COUNTIF(Saisie!N49:N57,"=2"))/$G5</f>
        <v>0</v>
      </c>
      <c r="T5" s="139">
        <f>(COUNTIF(Saisie!O49:O57,"=1")+COUNTIF(Saisie!O49:O57,"=2"))/$G5</f>
        <v>0</v>
      </c>
      <c r="U5" s="139">
        <f>(COUNTIF(Saisie!P49:P57,"=1")+COUNTIF(Saisie!P49:P57,"=2"))/$G5</f>
        <v>0</v>
      </c>
      <c r="V5" s="139">
        <f>(COUNTIF(Saisie!Q49:Q57,"=1")+COUNTIF(Saisie!Q49:Q57,"=2"))/$G5</f>
        <v>0</v>
      </c>
      <c r="W5" s="139">
        <f>(COUNTIF(Saisie!R49:R57,"=1")+COUNTIF(Saisie!R49:R57,"=2"))/$G5</f>
        <v>0</v>
      </c>
      <c r="X5" s="139">
        <f>(COUNTIF(Saisie!S49:S57,"=1")+COUNTIF(Saisie!S49:S57,"=2"))/$G5</f>
        <v>0</v>
      </c>
      <c r="Y5" s="139">
        <f>(COUNTIF(Saisie!T49:T57,"=1")+COUNTIF(Saisie!T49:T57,"=2"))/$G5</f>
        <v>0</v>
      </c>
      <c r="Z5" s="139">
        <f>(COUNTIF(Saisie!U49:U57,"=1")+COUNTIF(Saisie!U49:U57,"=2"))/$G5</f>
        <v>0</v>
      </c>
      <c r="AA5" s="139">
        <f>(COUNTIF(Saisie!V49:V57,"=1")+COUNTIF(Saisie!V49:V57,"=2"))/$G5</f>
        <v>0</v>
      </c>
      <c r="AB5" s="139">
        <f>(COUNTIF(Saisie!W49:W57,"=1")+COUNTIF(Saisie!W49:W57,"=2"))/$G5</f>
        <v>0</v>
      </c>
      <c r="AC5" s="139">
        <f>(COUNTIF(Saisie!X49:X57,"=1")+COUNTIF(Saisie!X49:X57,"=2"))/$G5</f>
        <v>0</v>
      </c>
      <c r="AD5" s="139">
        <f>(COUNTIF(Saisie!Y49:Y57,"=1")+COUNTIF(Saisie!Y49:Y57,"=2"))/$G5</f>
        <v>0</v>
      </c>
      <c r="AE5" s="139">
        <f>(COUNTIF(Saisie!Z49:Z57,"=1")+COUNTIF(Saisie!Z49:Z57,"=2"))/$G5</f>
        <v>0</v>
      </c>
      <c r="AF5" s="139">
        <f>(COUNTIF(Saisie!AA49:AA57,"=1")+COUNTIF(Saisie!AA49:AA57,"=2"))/$G5</f>
        <v>0</v>
      </c>
      <c r="AG5" s="139">
        <f>(COUNTIF(Saisie!AB49:AB57,"=1")+COUNTIF(Saisie!AB49:AB57,"=2"))/$G5</f>
        <v>0</v>
      </c>
      <c r="AH5" s="139">
        <f>(COUNTIF(Saisie!AC49:AC57,"=1")+COUNTIF(Saisie!AC49:AC57,"=2"))/$G5</f>
        <v>0</v>
      </c>
      <c r="AI5" s="139">
        <f>(COUNTIF(Saisie!AD49:AD57,"=1")+COUNTIF(Saisie!AD49:AD57,"=2"))/$G5</f>
        <v>0</v>
      </c>
      <c r="AJ5" s="139">
        <f>(COUNTIF(Saisie!AE49:AE57,"=1")+COUNTIF(Saisie!AE49:AE57,"=2"))/$G5</f>
        <v>0</v>
      </c>
      <c r="AK5" s="139">
        <f>(COUNTIF(Saisie!AF49:AF57,"=1")+COUNTIF(Saisie!AF49:AF57,"=2"))/$G5</f>
        <v>0</v>
      </c>
    </row>
    <row r="6" spans="2:37" x14ac:dyDescent="0.2">
      <c r="E6" s="137" t="s">
        <v>41</v>
      </c>
      <c r="F6" s="137" t="e">
        <f t="shared" ref="F6:F27" si="0">HLOOKUP($B$4,$I$4:$AK$27,ROW()-3,0)</f>
        <v>#N/A</v>
      </c>
      <c r="G6" s="136">
        <v>1</v>
      </c>
      <c r="H6" s="138" t="str">
        <f t="shared" ref="H6:H27" si="1">E6</f>
        <v>écrire les lettres dictées</v>
      </c>
      <c r="I6" s="139">
        <f>(COUNTIF(Saisie!D58,"=1")+COUNTIF(Saisie!D58,"=2"))/$G6</f>
        <v>0</v>
      </c>
      <c r="J6" s="139">
        <f>(COUNTIF(Saisie!E58,"=1")+COUNTIF(Saisie!E58,"=2"))/$G6</f>
        <v>0</v>
      </c>
      <c r="K6" s="139">
        <f>(COUNTIF(Saisie!F58,"=1")+COUNTIF(Saisie!F58,"=2"))/$G6</f>
        <v>0</v>
      </c>
      <c r="L6" s="139">
        <f>(COUNTIF(Saisie!G58,"=1")+COUNTIF(Saisie!G58,"=2"))/$G6</f>
        <v>0</v>
      </c>
      <c r="M6" s="139">
        <f>(COUNTIF(Saisie!H58,"=1")+COUNTIF(Saisie!H58,"=2"))/$G6</f>
        <v>0</v>
      </c>
      <c r="N6" s="139">
        <f>(COUNTIF(Saisie!I58,"=1")+COUNTIF(Saisie!I58,"=2"))/$G6</f>
        <v>0</v>
      </c>
      <c r="O6" s="139">
        <f>(COUNTIF(Saisie!J58,"=1")+COUNTIF(Saisie!J58,"=2"))/$G6</f>
        <v>0</v>
      </c>
      <c r="P6" s="139">
        <f>(COUNTIF(Saisie!K58,"=1")+COUNTIF(Saisie!K58,"=2"))/$G6</f>
        <v>0</v>
      </c>
      <c r="Q6" s="139">
        <f>(COUNTIF(Saisie!L58,"=1")+COUNTIF(Saisie!L58,"=2"))/$G6</f>
        <v>0</v>
      </c>
      <c r="R6" s="139">
        <f>(COUNTIF(Saisie!M58,"=1")+COUNTIF(Saisie!M58,"=2"))/$G6</f>
        <v>0</v>
      </c>
      <c r="S6" s="139">
        <f>(COUNTIF(Saisie!N58,"=1")+COUNTIF(Saisie!N58,"=2"))/$G6</f>
        <v>0</v>
      </c>
      <c r="T6" s="139">
        <f>(COUNTIF(Saisie!O58,"=1")+COUNTIF(Saisie!O58,"=2"))/$G6</f>
        <v>0</v>
      </c>
      <c r="U6" s="139">
        <f>(COUNTIF(Saisie!P58,"=1")+COUNTIF(Saisie!P58,"=2"))/$G6</f>
        <v>0</v>
      </c>
      <c r="V6" s="139">
        <f>(COUNTIF(Saisie!Q58,"=1")+COUNTIF(Saisie!Q58,"=2"))/$G6</f>
        <v>0</v>
      </c>
      <c r="W6" s="139">
        <f>(COUNTIF(Saisie!R58,"=1")+COUNTIF(Saisie!R58,"=2"))/$G6</f>
        <v>0</v>
      </c>
      <c r="X6" s="139">
        <f>(COUNTIF(Saisie!S58,"=1")+COUNTIF(Saisie!S58,"=2"))/$G6</f>
        <v>0</v>
      </c>
      <c r="Y6" s="139">
        <f>(COUNTIF(Saisie!T58,"=1")+COUNTIF(Saisie!T58,"=2"))/$G6</f>
        <v>0</v>
      </c>
      <c r="Z6" s="139">
        <f>(COUNTIF(Saisie!U58,"=1")+COUNTIF(Saisie!U58,"=2"))/$G6</f>
        <v>0</v>
      </c>
      <c r="AA6" s="139">
        <f>(COUNTIF(Saisie!V58,"=1")+COUNTIF(Saisie!V58,"=2"))/$G6</f>
        <v>0</v>
      </c>
      <c r="AB6" s="139">
        <f>(COUNTIF(Saisie!W58,"=1")+COUNTIF(Saisie!W58,"=2"))/$G6</f>
        <v>0</v>
      </c>
      <c r="AC6" s="139">
        <f>(COUNTIF(Saisie!X58,"=1")+COUNTIF(Saisie!X58,"=2"))/$G6</f>
        <v>0</v>
      </c>
      <c r="AD6" s="139">
        <f>(COUNTIF(Saisie!Y58,"=1")+COUNTIF(Saisie!Y58,"=2"))/$G6</f>
        <v>0</v>
      </c>
      <c r="AE6" s="139">
        <f>(COUNTIF(Saisie!Z58,"=1")+COUNTIF(Saisie!Z58,"=2"))/$G6</f>
        <v>0</v>
      </c>
      <c r="AF6" s="139">
        <f>(COUNTIF(Saisie!AA58,"=1")+COUNTIF(Saisie!AA58,"=2"))/$G6</f>
        <v>0</v>
      </c>
      <c r="AG6" s="139">
        <f>(COUNTIF(Saisie!AB58,"=1")+COUNTIF(Saisie!AB58,"=2"))/$G6</f>
        <v>0</v>
      </c>
      <c r="AH6" s="139">
        <f>(COUNTIF(Saisie!AC58,"=1")+COUNTIF(Saisie!AC58,"=2"))/$G6</f>
        <v>0</v>
      </c>
      <c r="AI6" s="139">
        <f>(COUNTIF(Saisie!AD58,"=1")+COUNTIF(Saisie!AD58,"=2"))/$G6</f>
        <v>0</v>
      </c>
      <c r="AJ6" s="139">
        <f>(COUNTIF(Saisie!AE58,"=1")+COUNTIF(Saisie!AE58,"=2"))/$G6</f>
        <v>0</v>
      </c>
      <c r="AK6" s="139">
        <f>(COUNTIF(Saisie!AF58,"=1")+COUNTIF(Saisie!AF58,"=2"))/$G6</f>
        <v>0</v>
      </c>
    </row>
    <row r="7" spans="2:37" x14ac:dyDescent="0.2">
      <c r="E7" s="137" t="s">
        <v>42</v>
      </c>
      <c r="F7" s="137" t="e">
        <f t="shared" si="0"/>
        <v>#N/A</v>
      </c>
      <c r="G7" s="136">
        <v>1</v>
      </c>
      <c r="H7" s="138" t="str">
        <f t="shared" si="1"/>
        <v>reconnaître les lettres lues par l’enseignant</v>
      </c>
      <c r="I7" s="139">
        <f>(COUNTIF(Saisie!D59,"=1")+COUNTIF(Saisie!D59,"=2"))/$G7</f>
        <v>0</v>
      </c>
      <c r="J7" s="139">
        <f>(COUNTIF(Saisie!E59,"=1")+COUNTIF(Saisie!E59,"=2"))/$G7</f>
        <v>0</v>
      </c>
      <c r="K7" s="139">
        <f>(COUNTIF(Saisie!F59,"=1")+COUNTIF(Saisie!F59,"=2"))/$G7</f>
        <v>0</v>
      </c>
      <c r="L7" s="139">
        <f>(COUNTIF(Saisie!G59,"=1")+COUNTIF(Saisie!G59,"=2"))/$G7</f>
        <v>0</v>
      </c>
      <c r="M7" s="139">
        <f>(COUNTIF(Saisie!H59,"=1")+COUNTIF(Saisie!H59,"=2"))/$G7</f>
        <v>0</v>
      </c>
      <c r="N7" s="139">
        <f>(COUNTIF(Saisie!I59,"=1")+COUNTIF(Saisie!I59,"=2"))/$G7</f>
        <v>0</v>
      </c>
      <c r="O7" s="139">
        <f>(COUNTIF(Saisie!J59,"=1")+COUNTIF(Saisie!J59,"=2"))/$G7</f>
        <v>0</v>
      </c>
      <c r="P7" s="139">
        <f>(COUNTIF(Saisie!K59,"=1")+COUNTIF(Saisie!K59,"=2"))/$G7</f>
        <v>0</v>
      </c>
      <c r="Q7" s="139">
        <f>(COUNTIF(Saisie!L59,"=1")+COUNTIF(Saisie!L59,"=2"))/$G7</f>
        <v>0</v>
      </c>
      <c r="R7" s="139">
        <f>(COUNTIF(Saisie!M59,"=1")+COUNTIF(Saisie!M59,"=2"))/$G7</f>
        <v>0</v>
      </c>
      <c r="S7" s="139">
        <f>(COUNTIF(Saisie!N59,"=1")+COUNTIF(Saisie!N59,"=2"))/$G7</f>
        <v>0</v>
      </c>
      <c r="T7" s="139">
        <f>(COUNTIF(Saisie!O59,"=1")+COUNTIF(Saisie!O59,"=2"))/$G7</f>
        <v>0</v>
      </c>
      <c r="U7" s="139">
        <f>(COUNTIF(Saisie!P59,"=1")+COUNTIF(Saisie!P59,"=2"))/$G7</f>
        <v>0</v>
      </c>
      <c r="V7" s="139">
        <f>(COUNTIF(Saisie!Q59,"=1")+COUNTIF(Saisie!Q59,"=2"))/$G7</f>
        <v>0</v>
      </c>
      <c r="W7" s="139">
        <f>(COUNTIF(Saisie!R59,"=1")+COUNTIF(Saisie!R59,"=2"))/$G7</f>
        <v>0</v>
      </c>
      <c r="X7" s="139">
        <f>(COUNTIF(Saisie!S59,"=1")+COUNTIF(Saisie!S59,"=2"))/$G7</f>
        <v>0</v>
      </c>
      <c r="Y7" s="139">
        <f>(COUNTIF(Saisie!T59,"=1")+COUNTIF(Saisie!T59,"=2"))/$G7</f>
        <v>0</v>
      </c>
      <c r="Z7" s="139">
        <f>(COUNTIF(Saisie!U59,"=1")+COUNTIF(Saisie!U59,"=2"))/$G7</f>
        <v>0</v>
      </c>
      <c r="AA7" s="139">
        <f>(COUNTIF(Saisie!V59,"=1")+COUNTIF(Saisie!V59,"=2"))/$G7</f>
        <v>0</v>
      </c>
      <c r="AB7" s="139">
        <f>(COUNTIF(Saisie!W59,"=1")+COUNTIF(Saisie!W59,"=2"))/$G7</f>
        <v>0</v>
      </c>
      <c r="AC7" s="139">
        <f>(COUNTIF(Saisie!X59,"=1")+COUNTIF(Saisie!X59,"=2"))/$G7</f>
        <v>0</v>
      </c>
      <c r="AD7" s="139">
        <f>(COUNTIF(Saisie!Y59,"=1")+COUNTIF(Saisie!Y59,"=2"))/$G7</f>
        <v>0</v>
      </c>
      <c r="AE7" s="139">
        <f>(COUNTIF(Saisie!Z59,"=1")+COUNTIF(Saisie!Z59,"=2"))/$G7</f>
        <v>0</v>
      </c>
      <c r="AF7" s="139">
        <f>(COUNTIF(Saisie!AA59,"=1")+COUNTIF(Saisie!AA59,"=2"))/$G7</f>
        <v>0</v>
      </c>
      <c r="AG7" s="139">
        <f>(COUNTIF(Saisie!AB59,"=1")+COUNTIF(Saisie!AB59,"=2"))/$G7</f>
        <v>0</v>
      </c>
      <c r="AH7" s="139">
        <f>(COUNTIF(Saisie!AC59,"=1")+COUNTIF(Saisie!AC59,"=2"))/$G7</f>
        <v>0</v>
      </c>
      <c r="AI7" s="139">
        <f>(COUNTIF(Saisie!AD59,"=1")+COUNTIF(Saisie!AD59,"=2"))/$G7</f>
        <v>0</v>
      </c>
      <c r="AJ7" s="139">
        <f>(COUNTIF(Saisie!AE59,"=1")+COUNTIF(Saisie!AE59,"=2"))/$G7</f>
        <v>0</v>
      </c>
      <c r="AK7" s="139">
        <f>(COUNTIF(Saisie!AF59,"=1")+COUNTIF(Saisie!AF59,"=2"))/$G7</f>
        <v>0</v>
      </c>
    </row>
    <row r="8" spans="2:37" x14ac:dyDescent="0.2">
      <c r="E8" s="137" t="s">
        <v>43</v>
      </c>
      <c r="F8" s="137" t="e">
        <f t="shared" si="0"/>
        <v>#N/A</v>
      </c>
      <c r="G8" s="136">
        <v>1</v>
      </c>
      <c r="H8" s="138" t="str">
        <f t="shared" si="1"/>
        <v>distinguer les syllabes d’un mot prononcé</v>
      </c>
      <c r="I8" s="139">
        <f>(COUNTIF(Saisie!D60,"=1")+COUNTIF(Saisie!D60,"=2"))/$G8</f>
        <v>0</v>
      </c>
      <c r="J8" s="139">
        <f>(COUNTIF(Saisie!E60,"=1")+COUNTIF(Saisie!E60,"=2"))/$G8</f>
        <v>0</v>
      </c>
      <c r="K8" s="139">
        <f>(COUNTIF(Saisie!F60,"=1")+COUNTIF(Saisie!F60,"=2"))/$G8</f>
        <v>0</v>
      </c>
      <c r="L8" s="139">
        <f>(COUNTIF(Saisie!G60,"=1")+COUNTIF(Saisie!G60,"=2"))/$G8</f>
        <v>0</v>
      </c>
      <c r="M8" s="139">
        <f>(COUNTIF(Saisie!H60,"=1")+COUNTIF(Saisie!H60,"=2"))/$G8</f>
        <v>0</v>
      </c>
      <c r="N8" s="139">
        <f>(COUNTIF(Saisie!I60,"=1")+COUNTIF(Saisie!I60,"=2"))/$G8</f>
        <v>0</v>
      </c>
      <c r="O8" s="139">
        <f>(COUNTIF(Saisie!J60,"=1")+COUNTIF(Saisie!J60,"=2"))/$G8</f>
        <v>0</v>
      </c>
      <c r="P8" s="139">
        <f>(COUNTIF(Saisie!K60,"=1")+COUNTIF(Saisie!K60,"=2"))/$G8</f>
        <v>0</v>
      </c>
      <c r="Q8" s="139">
        <f>(COUNTIF(Saisie!L60,"=1")+COUNTIF(Saisie!L60,"=2"))/$G8</f>
        <v>0</v>
      </c>
      <c r="R8" s="139">
        <f>(COUNTIF(Saisie!M60,"=1")+COUNTIF(Saisie!M60,"=2"))/$G8</f>
        <v>0</v>
      </c>
      <c r="S8" s="139">
        <f>(COUNTIF(Saisie!N60,"=1")+COUNTIF(Saisie!N60,"=2"))/$G8</f>
        <v>0</v>
      </c>
      <c r="T8" s="139">
        <f>(COUNTIF(Saisie!O60,"=1")+COUNTIF(Saisie!O60,"=2"))/$G8</f>
        <v>0</v>
      </c>
      <c r="U8" s="139">
        <f>(COUNTIF(Saisie!P60,"=1")+COUNTIF(Saisie!P60,"=2"))/$G8</f>
        <v>0</v>
      </c>
      <c r="V8" s="139">
        <f>(COUNTIF(Saisie!Q60,"=1")+COUNTIF(Saisie!Q60,"=2"))/$G8</f>
        <v>0</v>
      </c>
      <c r="W8" s="139">
        <f>(COUNTIF(Saisie!R60,"=1")+COUNTIF(Saisie!R60,"=2"))/$G8</f>
        <v>0</v>
      </c>
      <c r="X8" s="139">
        <f>(COUNTIF(Saisie!S60,"=1")+COUNTIF(Saisie!S60,"=2"))/$G8</f>
        <v>0</v>
      </c>
      <c r="Y8" s="139">
        <f>(COUNTIF(Saisie!T60,"=1")+COUNTIF(Saisie!T60,"=2"))/$G8</f>
        <v>0</v>
      </c>
      <c r="Z8" s="139">
        <f>(COUNTIF(Saisie!U60,"=1")+COUNTIF(Saisie!U60,"=2"))/$G8</f>
        <v>0</v>
      </c>
      <c r="AA8" s="139">
        <f>(COUNTIF(Saisie!V60,"=1")+COUNTIF(Saisie!V60,"=2"))/$G8</f>
        <v>0</v>
      </c>
      <c r="AB8" s="139">
        <f>(COUNTIF(Saisie!W60,"=1")+COUNTIF(Saisie!W60,"=2"))/$G8</f>
        <v>0</v>
      </c>
      <c r="AC8" s="139">
        <f>(COUNTIF(Saisie!X60,"=1")+COUNTIF(Saisie!X60,"=2"))/$G8</f>
        <v>0</v>
      </c>
      <c r="AD8" s="139">
        <f>(COUNTIF(Saisie!Y60,"=1")+COUNTIF(Saisie!Y60,"=2"))/$G8</f>
        <v>0</v>
      </c>
      <c r="AE8" s="139">
        <f>(COUNTIF(Saisie!Z60,"=1")+COUNTIF(Saisie!Z60,"=2"))/$G8</f>
        <v>0</v>
      </c>
      <c r="AF8" s="139">
        <f>(COUNTIF(Saisie!AA60,"=1")+COUNTIF(Saisie!AA60,"=2"))/$G8</f>
        <v>0</v>
      </c>
      <c r="AG8" s="139">
        <f>(COUNTIF(Saisie!AB60,"=1")+COUNTIF(Saisie!AB60,"=2"))/$G8</f>
        <v>0</v>
      </c>
      <c r="AH8" s="139">
        <f>(COUNTIF(Saisie!AC60,"=1")+COUNTIF(Saisie!AC60,"=2"))/$G8</f>
        <v>0</v>
      </c>
      <c r="AI8" s="139">
        <f>(COUNTIF(Saisie!AD60,"=1")+COUNTIF(Saisie!AD60,"=2"))/$G8</f>
        <v>0</v>
      </c>
      <c r="AJ8" s="139">
        <f>(COUNTIF(Saisie!AE60,"=1")+COUNTIF(Saisie!AE60,"=2"))/$G8</f>
        <v>0</v>
      </c>
      <c r="AK8" s="139">
        <f>(COUNTIF(Saisie!AF60,"=1")+COUNTIF(Saisie!AF60,"=2"))/$G8</f>
        <v>0</v>
      </c>
    </row>
    <row r="9" spans="2:37" x14ac:dyDescent="0.2">
      <c r="E9" s="137" t="s">
        <v>44</v>
      </c>
      <c r="F9" s="137" t="e">
        <f t="shared" si="0"/>
        <v>#N/A</v>
      </c>
      <c r="G9" s="136">
        <v>1</v>
      </c>
      <c r="H9" s="138" t="str">
        <f t="shared" si="1"/>
        <v>segmenter un mot, repérer et localiser la place de la syllabe prononcée</v>
      </c>
      <c r="I9" s="139">
        <f>(COUNTIF(Saisie!D61,"=1")+COUNTIF(Saisie!D61,"=2"))/$G9</f>
        <v>0</v>
      </c>
      <c r="J9" s="139">
        <f>(COUNTIF(Saisie!E61,"=1")+COUNTIF(Saisie!E61,"=2"))/$G9</f>
        <v>0</v>
      </c>
      <c r="K9" s="139">
        <f>(COUNTIF(Saisie!F61,"=1")+COUNTIF(Saisie!F61,"=2"))/$G9</f>
        <v>0</v>
      </c>
      <c r="L9" s="139">
        <f>(COUNTIF(Saisie!G61,"=1")+COUNTIF(Saisie!G61,"=2"))/$G9</f>
        <v>0</v>
      </c>
      <c r="M9" s="139">
        <f>(COUNTIF(Saisie!H61,"=1")+COUNTIF(Saisie!H61,"=2"))/$G9</f>
        <v>0</v>
      </c>
      <c r="N9" s="139">
        <f>(COUNTIF(Saisie!I61,"=1")+COUNTIF(Saisie!I61,"=2"))/$G9</f>
        <v>0</v>
      </c>
      <c r="O9" s="139">
        <f>(COUNTIF(Saisie!J61,"=1")+COUNTIF(Saisie!J61,"=2"))/$G9</f>
        <v>0</v>
      </c>
      <c r="P9" s="139">
        <f>(COUNTIF(Saisie!K61,"=1")+COUNTIF(Saisie!K61,"=2"))/$G9</f>
        <v>0</v>
      </c>
      <c r="Q9" s="139">
        <f>(COUNTIF(Saisie!L61,"=1")+COUNTIF(Saisie!L61,"=2"))/$G9</f>
        <v>0</v>
      </c>
      <c r="R9" s="139">
        <f>(COUNTIF(Saisie!M61,"=1")+COUNTIF(Saisie!M61,"=2"))/$G9</f>
        <v>0</v>
      </c>
      <c r="S9" s="139">
        <f>(COUNTIF(Saisie!N61,"=1")+COUNTIF(Saisie!N61,"=2"))/$G9</f>
        <v>0</v>
      </c>
      <c r="T9" s="139">
        <f>(COUNTIF(Saisie!O61,"=1")+COUNTIF(Saisie!O61,"=2"))/$G9</f>
        <v>0</v>
      </c>
      <c r="U9" s="139">
        <f>(COUNTIF(Saisie!P61,"=1")+COUNTIF(Saisie!P61,"=2"))/$G9</f>
        <v>0</v>
      </c>
      <c r="V9" s="139">
        <f>(COUNTIF(Saisie!Q61,"=1")+COUNTIF(Saisie!Q61,"=2"))/$G9</f>
        <v>0</v>
      </c>
      <c r="W9" s="139">
        <f>(COUNTIF(Saisie!R61,"=1")+COUNTIF(Saisie!R61,"=2"))/$G9</f>
        <v>0</v>
      </c>
      <c r="X9" s="139">
        <f>(COUNTIF(Saisie!S61,"=1")+COUNTIF(Saisie!S61,"=2"))/$G9</f>
        <v>0</v>
      </c>
      <c r="Y9" s="139">
        <f>(COUNTIF(Saisie!T61,"=1")+COUNTIF(Saisie!T61,"=2"))/$G9</f>
        <v>0</v>
      </c>
      <c r="Z9" s="139">
        <f>(COUNTIF(Saisie!U61,"=1")+COUNTIF(Saisie!U61,"=2"))/$G9</f>
        <v>0</v>
      </c>
      <c r="AA9" s="139">
        <f>(COUNTIF(Saisie!V61,"=1")+COUNTIF(Saisie!V61,"=2"))/$G9</f>
        <v>0</v>
      </c>
      <c r="AB9" s="139">
        <f>(COUNTIF(Saisie!W61,"=1")+COUNTIF(Saisie!W61,"=2"))/$G9</f>
        <v>0</v>
      </c>
      <c r="AC9" s="139">
        <f>(COUNTIF(Saisie!X61,"=1")+COUNTIF(Saisie!X61,"=2"))/$G9</f>
        <v>0</v>
      </c>
      <c r="AD9" s="139">
        <f>(COUNTIF(Saisie!Y61,"=1")+COUNTIF(Saisie!Y61,"=2"))/$G9</f>
        <v>0</v>
      </c>
      <c r="AE9" s="139">
        <f>(COUNTIF(Saisie!Z61,"=1")+COUNTIF(Saisie!Z61,"=2"))/$G9</f>
        <v>0</v>
      </c>
      <c r="AF9" s="139">
        <f>(COUNTIF(Saisie!AA61,"=1")+COUNTIF(Saisie!AA61,"=2"))/$G9</f>
        <v>0</v>
      </c>
      <c r="AG9" s="139">
        <f>(COUNTIF(Saisie!AB61,"=1")+COUNTIF(Saisie!AB61,"=2"))/$G9</f>
        <v>0</v>
      </c>
      <c r="AH9" s="139">
        <f>(COUNTIF(Saisie!AC61,"=1")+COUNTIF(Saisie!AC61,"=2"))/$G9</f>
        <v>0</v>
      </c>
      <c r="AI9" s="139">
        <f>(COUNTIF(Saisie!AD61,"=1")+COUNTIF(Saisie!AD61,"=2"))/$G9</f>
        <v>0</v>
      </c>
      <c r="AJ9" s="139">
        <f>(COUNTIF(Saisie!AE61,"=1")+COUNTIF(Saisie!AE61,"=2"))/$G9</f>
        <v>0</v>
      </c>
      <c r="AK9" s="139">
        <f>(COUNTIF(Saisie!AF61,"=1")+COUNTIF(Saisie!AF61,"=2"))/$G9</f>
        <v>0</v>
      </c>
    </row>
    <row r="10" spans="2:37" x14ac:dyDescent="0.2">
      <c r="E10" s="137" t="s">
        <v>45</v>
      </c>
      <c r="F10" s="137" t="e">
        <f t="shared" si="0"/>
        <v>#N/A</v>
      </c>
      <c r="G10" s="136">
        <v>4</v>
      </c>
      <c r="H10" s="138" t="str">
        <f t="shared" si="1"/>
        <v>identifier la syllabe commune à plusieurs mots</v>
      </c>
      <c r="I10" s="139">
        <f>(COUNTIF(Saisie!D62:D65,"=1")+COUNTIF(Saisie!D62:D65,"=2"))/$G10</f>
        <v>0</v>
      </c>
      <c r="J10" s="139">
        <f>(COUNTIF(Saisie!E62:E65,"=1")+COUNTIF(Saisie!E62:E65,"=2"))/$G10</f>
        <v>0</v>
      </c>
      <c r="K10" s="139">
        <f>(COUNTIF(Saisie!F62:F65,"=1")+COUNTIF(Saisie!F62:F65,"=2"))/$G10</f>
        <v>0</v>
      </c>
      <c r="L10" s="139">
        <f>(COUNTIF(Saisie!G62:G65,"=1")+COUNTIF(Saisie!G62:G65,"=2"))/$G10</f>
        <v>0</v>
      </c>
      <c r="M10" s="139">
        <f>(COUNTIF(Saisie!H62:H65,"=1")+COUNTIF(Saisie!H62:H65,"=2"))/$G10</f>
        <v>0</v>
      </c>
      <c r="N10" s="139">
        <f>(COUNTIF(Saisie!I62:I65,"=1")+COUNTIF(Saisie!I62:I65,"=2"))/$G10</f>
        <v>0</v>
      </c>
      <c r="O10" s="139">
        <f>(COUNTIF(Saisie!J62:J65,"=1")+COUNTIF(Saisie!J62:J65,"=2"))/$G10</f>
        <v>0</v>
      </c>
      <c r="P10" s="139">
        <f>(COUNTIF(Saisie!K62:K65,"=1")+COUNTIF(Saisie!K62:K65,"=2"))/$G10</f>
        <v>0</v>
      </c>
      <c r="Q10" s="139">
        <f>(COUNTIF(Saisie!L62:L65,"=1")+COUNTIF(Saisie!L62:L65,"=2"))/$G10</f>
        <v>0</v>
      </c>
      <c r="R10" s="139">
        <f>(COUNTIF(Saisie!M62:M65,"=1")+COUNTIF(Saisie!M62:M65,"=2"))/$G10</f>
        <v>0</v>
      </c>
      <c r="S10" s="139">
        <f>(COUNTIF(Saisie!N62:N65,"=1")+COUNTIF(Saisie!N62:N65,"=2"))/$G10</f>
        <v>0</v>
      </c>
      <c r="T10" s="139">
        <f>(COUNTIF(Saisie!O62:O65,"=1")+COUNTIF(Saisie!O62:O65,"=2"))/$G10</f>
        <v>0</v>
      </c>
      <c r="U10" s="139">
        <f>(COUNTIF(Saisie!P62:P65,"=1")+COUNTIF(Saisie!P62:P65,"=2"))/$G10</f>
        <v>0</v>
      </c>
      <c r="V10" s="139">
        <f>(COUNTIF(Saisie!Q62:Q65,"=1")+COUNTIF(Saisie!Q62:Q65,"=2"))/$G10</f>
        <v>0</v>
      </c>
      <c r="W10" s="139">
        <f>(COUNTIF(Saisie!R62:R65,"=1")+COUNTIF(Saisie!R62:R65,"=2"))/$G10</f>
        <v>0</v>
      </c>
      <c r="X10" s="139">
        <f>(COUNTIF(Saisie!S62:S65,"=1")+COUNTIF(Saisie!S62:S65,"=2"))/$G10</f>
        <v>0</v>
      </c>
      <c r="Y10" s="139">
        <f>(COUNTIF(Saisie!T62:T65,"=1")+COUNTIF(Saisie!T62:T65,"=2"))/$G10</f>
        <v>0</v>
      </c>
      <c r="Z10" s="139">
        <f>(COUNTIF(Saisie!U62:U65,"=1")+COUNTIF(Saisie!U62:U65,"=2"))/$G10</f>
        <v>0</v>
      </c>
      <c r="AA10" s="139">
        <f>(COUNTIF(Saisie!V62:V65,"=1")+COUNTIF(Saisie!V62:V65,"=2"))/$G10</f>
        <v>0</v>
      </c>
      <c r="AB10" s="139">
        <f>(COUNTIF(Saisie!W62:W65,"=1")+COUNTIF(Saisie!W62:W65,"=2"))/$G10</f>
        <v>0</v>
      </c>
      <c r="AC10" s="139">
        <f>(COUNTIF(Saisie!X62:X65,"=1")+COUNTIF(Saisie!X62:X65,"=2"))/$G10</f>
        <v>0</v>
      </c>
      <c r="AD10" s="139">
        <f>(COUNTIF(Saisie!Y62:Y65,"=1")+COUNTIF(Saisie!Y62:Y65,"=2"))/$G10</f>
        <v>0</v>
      </c>
      <c r="AE10" s="139">
        <f>(COUNTIF(Saisie!Z62:Z65,"=1")+COUNTIF(Saisie!Z62:Z65,"=2"))/$G10</f>
        <v>0</v>
      </c>
      <c r="AF10" s="139">
        <f>(COUNTIF(Saisie!AA62:AA65,"=1")+COUNTIF(Saisie!AA62:AA65,"=2"))/$G10</f>
        <v>0</v>
      </c>
      <c r="AG10" s="139">
        <f>(COUNTIF(Saisie!AB62:AB65,"=1")+COUNTIF(Saisie!AB62:AB65,"=2"))/$G10</f>
        <v>0</v>
      </c>
      <c r="AH10" s="139">
        <f>(COUNTIF(Saisie!AC62:AC65,"=1")+COUNTIF(Saisie!AC62:AC65,"=2"))/$G10</f>
        <v>0</v>
      </c>
      <c r="AI10" s="139">
        <f>(COUNTIF(Saisie!AD62:AD65,"=1")+COUNTIF(Saisie!AD62:AD65,"=2"))/$G10</f>
        <v>0</v>
      </c>
      <c r="AJ10" s="139">
        <f>(COUNTIF(Saisie!AE62:AE65,"=1")+COUNTIF(Saisie!AE62:AE65,"=2"))/$G10</f>
        <v>0</v>
      </c>
      <c r="AK10" s="139">
        <f>(COUNTIF(Saisie!AF62:AF65,"=1")+COUNTIF(Saisie!AF62:AF65,"=2"))/$G10</f>
        <v>0</v>
      </c>
    </row>
    <row r="11" spans="2:37" x14ac:dyDescent="0.2">
      <c r="E11" s="137" t="s">
        <v>46</v>
      </c>
      <c r="F11" s="137" t="e">
        <f t="shared" si="0"/>
        <v>#N/A</v>
      </c>
      <c r="G11" s="136">
        <v>3</v>
      </c>
      <c r="H11" s="138" t="str">
        <f t="shared" si="1"/>
        <v>repérer des éléments communs dans des mots</v>
      </c>
      <c r="I11" s="139">
        <f>(COUNTIF(Saisie!D66:D68,"=1")+COUNTIF(Saisie!D66:D68,"=2"))/$G11</f>
        <v>0</v>
      </c>
      <c r="J11" s="139">
        <f>(COUNTIF(Saisie!E66:E68,"=1")+COUNTIF(Saisie!E66:E68,"=2"))/$G11</f>
        <v>0</v>
      </c>
      <c r="K11" s="139">
        <f>(COUNTIF(Saisie!F66:F68,"=1")+COUNTIF(Saisie!F66:F68,"=2"))/$G11</f>
        <v>0</v>
      </c>
      <c r="L11" s="139">
        <f>(COUNTIF(Saisie!G66:G68,"=1")+COUNTIF(Saisie!G66:G68,"=2"))/$G11</f>
        <v>0</v>
      </c>
      <c r="M11" s="139">
        <f>(COUNTIF(Saisie!H66:H68,"=1")+COUNTIF(Saisie!H66:H68,"=2"))/$G11</f>
        <v>0</v>
      </c>
      <c r="N11" s="139">
        <f>(COUNTIF(Saisie!I66:I68,"=1")+COUNTIF(Saisie!I66:I68,"=2"))/$G11</f>
        <v>0</v>
      </c>
      <c r="O11" s="139">
        <f>(COUNTIF(Saisie!J66:J68,"=1")+COUNTIF(Saisie!J66:J68,"=2"))/$G11</f>
        <v>0</v>
      </c>
      <c r="P11" s="139">
        <f>(COUNTIF(Saisie!K66:K68,"=1")+COUNTIF(Saisie!K66:K68,"=2"))/$G11</f>
        <v>0</v>
      </c>
      <c r="Q11" s="139">
        <f>(COUNTIF(Saisie!L66:L68,"=1")+COUNTIF(Saisie!L66:L68,"=2"))/$G11</f>
        <v>0</v>
      </c>
      <c r="R11" s="139">
        <f>(COUNTIF(Saisie!M66:M68,"=1")+COUNTIF(Saisie!M66:M68,"=2"))/$G11</f>
        <v>0</v>
      </c>
      <c r="S11" s="139">
        <f>(COUNTIF(Saisie!N66:N68,"=1")+COUNTIF(Saisie!N66:N68,"=2"))/$G11</f>
        <v>0</v>
      </c>
      <c r="T11" s="139">
        <f>(COUNTIF(Saisie!O66:O68,"=1")+COUNTIF(Saisie!O66:O68,"=2"))/$G11</f>
        <v>0</v>
      </c>
      <c r="U11" s="139">
        <f>(COUNTIF(Saisie!P66:P68,"=1")+COUNTIF(Saisie!P66:P68,"=2"))/$G11</f>
        <v>0</v>
      </c>
      <c r="V11" s="139">
        <f>(COUNTIF(Saisie!Q66:Q68,"=1")+COUNTIF(Saisie!Q66:Q68,"=2"))/$G11</f>
        <v>0</v>
      </c>
      <c r="W11" s="139">
        <f>(COUNTIF(Saisie!R66:R68,"=1")+COUNTIF(Saisie!R66:R68,"=2"))/$G11</f>
        <v>0</v>
      </c>
      <c r="X11" s="139">
        <f>(COUNTIF(Saisie!S66:S68,"=1")+COUNTIF(Saisie!S66:S68,"=2"))/$G11</f>
        <v>0</v>
      </c>
      <c r="Y11" s="139">
        <f>(COUNTIF(Saisie!T66:T68,"=1")+COUNTIF(Saisie!T66:T68,"=2"))/$G11</f>
        <v>0</v>
      </c>
      <c r="Z11" s="139">
        <f>(COUNTIF(Saisie!U66:U68,"=1")+COUNTIF(Saisie!U66:U68,"=2"))/$G11</f>
        <v>0</v>
      </c>
      <c r="AA11" s="139">
        <f>(COUNTIF(Saisie!V66:V68,"=1")+COUNTIF(Saisie!V66:V68,"=2"))/$G11</f>
        <v>0</v>
      </c>
      <c r="AB11" s="139">
        <f>(COUNTIF(Saisie!W66:W68,"=1")+COUNTIF(Saisie!W66:W68,"=2"))/$G11</f>
        <v>0</v>
      </c>
      <c r="AC11" s="139">
        <f>(COUNTIF(Saisie!X66:X68,"=1")+COUNTIF(Saisie!X66:X68,"=2"))/$G11</f>
        <v>0</v>
      </c>
      <c r="AD11" s="139">
        <f>(COUNTIF(Saisie!Y66:Y68,"=1")+COUNTIF(Saisie!Y66:Y68,"=2"))/$G11</f>
        <v>0</v>
      </c>
      <c r="AE11" s="139">
        <f>(COUNTIF(Saisie!Z66:Z68,"=1")+COUNTIF(Saisie!Z66:Z68,"=2"))/$G11</f>
        <v>0</v>
      </c>
      <c r="AF11" s="139">
        <f>(COUNTIF(Saisie!AA66:AA68,"=1")+COUNTIF(Saisie!AA66:AA68,"=2"))/$G11</f>
        <v>0</v>
      </c>
      <c r="AG11" s="139">
        <f>(COUNTIF(Saisie!AB66:AB68,"=1")+COUNTIF(Saisie!AB66:AB68,"=2"))/$G11</f>
        <v>0</v>
      </c>
      <c r="AH11" s="139">
        <f>(COUNTIF(Saisie!AC66:AC68,"=1")+COUNTIF(Saisie!AC66:AC68,"=2"))/$G11</f>
        <v>0</v>
      </c>
      <c r="AI11" s="139">
        <f>(COUNTIF(Saisie!AD66:AD68,"=1")+COUNTIF(Saisie!AD66:AD68,"=2"))/$G11</f>
        <v>0</v>
      </c>
      <c r="AJ11" s="139">
        <f>(COUNTIF(Saisie!AE66:AE68,"=1")+COUNTIF(Saisie!AE66:AE68,"=2"))/$G11</f>
        <v>0</v>
      </c>
      <c r="AK11" s="139">
        <f>(COUNTIF(Saisie!AF66:AF68,"=1")+COUNTIF(Saisie!AF66:AF68,"=2"))/$G11</f>
        <v>0</v>
      </c>
    </row>
    <row r="12" spans="2:37" x14ac:dyDescent="0.2">
      <c r="E12" s="137" t="s">
        <v>47</v>
      </c>
      <c r="F12" s="137" t="e">
        <f t="shared" si="0"/>
        <v>#N/A</v>
      </c>
      <c r="G12" s="136">
        <v>4</v>
      </c>
      <c r="H12" s="138" t="str">
        <f t="shared" si="1"/>
        <v>lire des mots fréquemment rencontrés</v>
      </c>
      <c r="I12" s="139">
        <f>(COUNTIF(Saisie!D69:D72,"=1")+COUNTIF(Saisie!D69:D72,"=2"))/$G12</f>
        <v>0</v>
      </c>
      <c r="J12" s="139">
        <f>(COUNTIF(Saisie!E69:E72,"=1")+COUNTIF(Saisie!E69:E72,"=2"))/$G12</f>
        <v>0</v>
      </c>
      <c r="K12" s="139">
        <f>(COUNTIF(Saisie!F69:F72,"=1")+COUNTIF(Saisie!F69:F72,"=2"))/$G12</f>
        <v>0</v>
      </c>
      <c r="L12" s="139">
        <f>(COUNTIF(Saisie!G69:G72,"=1")+COUNTIF(Saisie!G69:G72,"=2"))/$G12</f>
        <v>0</v>
      </c>
      <c r="M12" s="139">
        <f>(COUNTIF(Saisie!H69:H72,"=1")+COUNTIF(Saisie!H69:H72,"=2"))/$G12</f>
        <v>0</v>
      </c>
      <c r="N12" s="139">
        <f>(COUNTIF(Saisie!I69:I72,"=1")+COUNTIF(Saisie!I69:I72,"=2"))/$G12</f>
        <v>0</v>
      </c>
      <c r="O12" s="139">
        <f>(COUNTIF(Saisie!J69:J72,"=1")+COUNTIF(Saisie!J69:J72,"=2"))/$G12</f>
        <v>0</v>
      </c>
      <c r="P12" s="139">
        <f>(COUNTIF(Saisie!K69:K72,"=1")+COUNTIF(Saisie!K69:K72,"=2"))/$G12</f>
        <v>0</v>
      </c>
      <c r="Q12" s="139">
        <f>(COUNTIF(Saisie!L69:L72,"=1")+COUNTIF(Saisie!L69:L72,"=2"))/$G12</f>
        <v>0</v>
      </c>
      <c r="R12" s="139">
        <f>(COUNTIF(Saisie!M69:M72,"=1")+COUNTIF(Saisie!M69:M72,"=2"))/$G12</f>
        <v>0</v>
      </c>
      <c r="S12" s="139">
        <f>(COUNTIF(Saisie!N69:N72,"=1")+COUNTIF(Saisie!N69:N72,"=2"))/$G12</f>
        <v>0</v>
      </c>
      <c r="T12" s="139">
        <f>(COUNTIF(Saisie!O69:O72,"=1")+COUNTIF(Saisie!O69:O72,"=2"))/$G12</f>
        <v>0</v>
      </c>
      <c r="U12" s="139">
        <f>(COUNTIF(Saisie!P69:P72,"=1")+COUNTIF(Saisie!P69:P72,"=2"))/$G12</f>
        <v>0</v>
      </c>
      <c r="V12" s="139">
        <f>(COUNTIF(Saisie!Q69:Q72,"=1")+COUNTIF(Saisie!Q69:Q72,"=2"))/$G12</f>
        <v>0</v>
      </c>
      <c r="W12" s="139">
        <f>(COUNTIF(Saisie!R69:R72,"=1")+COUNTIF(Saisie!R69:R72,"=2"))/$G12</f>
        <v>0</v>
      </c>
      <c r="X12" s="139">
        <f>(COUNTIF(Saisie!S69:S72,"=1")+COUNTIF(Saisie!S69:S72,"=2"))/$G12</f>
        <v>0</v>
      </c>
      <c r="Y12" s="139">
        <f>(COUNTIF(Saisie!T69:T72,"=1")+COUNTIF(Saisie!T69:T72,"=2"))/$G12</f>
        <v>0</v>
      </c>
      <c r="Z12" s="139">
        <f>(COUNTIF(Saisie!U69:U72,"=1")+COUNTIF(Saisie!U69:U72,"=2"))/$G12</f>
        <v>0</v>
      </c>
      <c r="AA12" s="139">
        <f>(COUNTIF(Saisie!V69:V72,"=1")+COUNTIF(Saisie!V69:V72,"=2"))/$G12</f>
        <v>0</v>
      </c>
      <c r="AB12" s="139">
        <f>(COUNTIF(Saisie!W69:W72,"=1")+COUNTIF(Saisie!W69:W72,"=2"))/$G12</f>
        <v>0</v>
      </c>
      <c r="AC12" s="139">
        <f>(COUNTIF(Saisie!X69:X72,"=1")+COUNTIF(Saisie!X69:X72,"=2"))/$G12</f>
        <v>0</v>
      </c>
      <c r="AD12" s="139">
        <f>(COUNTIF(Saisie!Y69:Y72,"=1")+COUNTIF(Saisie!Y69:Y72,"=2"))/$G12</f>
        <v>0</v>
      </c>
      <c r="AE12" s="139">
        <f>(COUNTIF(Saisie!Z69:Z72,"=1")+COUNTIF(Saisie!Z69:Z72,"=2"))/$G12</f>
        <v>0</v>
      </c>
      <c r="AF12" s="139">
        <f>(COUNTIF(Saisie!AA69:AA72,"=1")+COUNTIF(Saisie!AA69:AA72,"=2"))/$G12</f>
        <v>0</v>
      </c>
      <c r="AG12" s="139">
        <f>(COUNTIF(Saisie!AB69:AB72,"=1")+COUNTIF(Saisie!AB69:AB72,"=2"))/$G12</f>
        <v>0</v>
      </c>
      <c r="AH12" s="139">
        <f>(COUNTIF(Saisie!AC69:AC72,"=1")+COUNTIF(Saisie!AC69:AC72,"=2"))/$G12</f>
        <v>0</v>
      </c>
      <c r="AI12" s="139">
        <f>(COUNTIF(Saisie!AD69:AD72,"=1")+COUNTIF(Saisie!AD69:AD72,"=2"))/$G12</f>
        <v>0</v>
      </c>
      <c r="AJ12" s="139">
        <f>(COUNTIF(Saisie!AE69:AE72,"=1")+COUNTIF(Saisie!AE69:AE72,"=2"))/$G12</f>
        <v>0</v>
      </c>
      <c r="AK12" s="139">
        <f>(COUNTIF(Saisie!AF69:AF72,"=1")+COUNTIF(Saisie!AF69:AF72,"=2"))/$G12</f>
        <v>0</v>
      </c>
    </row>
    <row r="13" spans="2:37" x14ac:dyDescent="0.2">
      <c r="E13" s="137" t="s">
        <v>48</v>
      </c>
      <c r="F13" s="137" t="e">
        <f t="shared" si="0"/>
        <v>#N/A</v>
      </c>
      <c r="G13" s="136">
        <v>1</v>
      </c>
      <c r="H13" s="138" t="str">
        <f t="shared" si="1"/>
        <v>dégager le thème d’un texte entendu</v>
      </c>
      <c r="I13" s="139">
        <f>(COUNTIF(Saisie!D73,"=1")+COUNTIF(Saisie!D73,"=2"))/$G13</f>
        <v>0</v>
      </c>
      <c r="J13" s="139">
        <f>(COUNTIF(Saisie!E73,"=1")+COUNTIF(Saisie!E73,"=2"))/$G13</f>
        <v>0</v>
      </c>
      <c r="K13" s="139">
        <f>(COUNTIF(Saisie!F73,"=1")+COUNTIF(Saisie!F73,"=2"))/$G13</f>
        <v>0</v>
      </c>
      <c r="L13" s="139">
        <f>(COUNTIF(Saisie!G73,"=1")+COUNTIF(Saisie!G73,"=2"))/$G13</f>
        <v>0</v>
      </c>
      <c r="M13" s="139">
        <f>(COUNTIF(Saisie!H73,"=1")+COUNTIF(Saisie!H73,"=2"))/$G13</f>
        <v>0</v>
      </c>
      <c r="N13" s="139">
        <f>(COUNTIF(Saisie!I73,"=1")+COUNTIF(Saisie!I73,"=2"))/$G13</f>
        <v>0</v>
      </c>
      <c r="O13" s="139">
        <f>(COUNTIF(Saisie!J73,"=1")+COUNTIF(Saisie!J73,"=2"))/$G13</f>
        <v>0</v>
      </c>
      <c r="P13" s="139">
        <f>(COUNTIF(Saisie!K73,"=1")+COUNTIF(Saisie!K73,"=2"))/$G13</f>
        <v>0</v>
      </c>
      <c r="Q13" s="139">
        <f>(COUNTIF(Saisie!L73,"=1")+COUNTIF(Saisie!L73,"=2"))/$G13</f>
        <v>0</v>
      </c>
      <c r="R13" s="139">
        <f>(COUNTIF(Saisie!M73,"=1")+COUNTIF(Saisie!M73,"=2"))/$G13</f>
        <v>0</v>
      </c>
      <c r="S13" s="139">
        <f>(COUNTIF(Saisie!N73,"=1")+COUNTIF(Saisie!N73,"=2"))/$G13</f>
        <v>0</v>
      </c>
      <c r="T13" s="139">
        <f>(COUNTIF(Saisie!O73,"=1")+COUNTIF(Saisie!O73,"=2"))/$G13</f>
        <v>0</v>
      </c>
      <c r="U13" s="139">
        <f>(COUNTIF(Saisie!P73,"=1")+COUNTIF(Saisie!P73,"=2"))/$G13</f>
        <v>0</v>
      </c>
      <c r="V13" s="139">
        <f>(COUNTIF(Saisie!Q73,"=1")+COUNTIF(Saisie!Q73,"=2"))/$G13</f>
        <v>0</v>
      </c>
      <c r="W13" s="139">
        <f>(COUNTIF(Saisie!R73,"=1")+COUNTIF(Saisie!R73,"=2"))/$G13</f>
        <v>0</v>
      </c>
      <c r="X13" s="139">
        <f>(COUNTIF(Saisie!S73,"=1")+COUNTIF(Saisie!S73,"=2"))/$G13</f>
        <v>0</v>
      </c>
      <c r="Y13" s="139">
        <f>(COUNTIF(Saisie!T73,"=1")+COUNTIF(Saisie!T73,"=2"))/$G13</f>
        <v>0</v>
      </c>
      <c r="Z13" s="139">
        <f>(COUNTIF(Saisie!U73,"=1")+COUNTIF(Saisie!U73,"=2"))/$G13</f>
        <v>0</v>
      </c>
      <c r="AA13" s="139">
        <f>(COUNTIF(Saisie!V73,"=1")+COUNTIF(Saisie!V73,"=2"))/$G13</f>
        <v>0</v>
      </c>
      <c r="AB13" s="139">
        <f>(COUNTIF(Saisie!W73,"=1")+COUNTIF(Saisie!W73,"=2"))/$G13</f>
        <v>0</v>
      </c>
      <c r="AC13" s="139">
        <f>(COUNTIF(Saisie!X73,"=1")+COUNTIF(Saisie!X73,"=2"))/$G13</f>
        <v>0</v>
      </c>
      <c r="AD13" s="139">
        <f>(COUNTIF(Saisie!Y73,"=1")+COUNTIF(Saisie!Y73,"=2"))/$G13</f>
        <v>0</v>
      </c>
      <c r="AE13" s="139">
        <f>(COUNTIF(Saisie!Z73,"=1")+COUNTIF(Saisie!Z73,"=2"))/$G13</f>
        <v>0</v>
      </c>
      <c r="AF13" s="139">
        <f>(COUNTIF(Saisie!AA73,"=1")+COUNTIF(Saisie!AA73,"=2"))/$G13</f>
        <v>0</v>
      </c>
      <c r="AG13" s="139">
        <f>(COUNTIF(Saisie!AB73,"=1")+COUNTIF(Saisie!AB73,"=2"))/$G13</f>
        <v>0</v>
      </c>
      <c r="AH13" s="139">
        <f>(COUNTIF(Saisie!AC73,"=1")+COUNTIF(Saisie!AC73,"=2"))/$G13</f>
        <v>0</v>
      </c>
      <c r="AI13" s="139">
        <f>(COUNTIF(Saisie!AD73,"=1")+COUNTIF(Saisie!AD73,"=2"))/$G13</f>
        <v>0</v>
      </c>
      <c r="AJ13" s="139">
        <f>(COUNTIF(Saisie!AE73,"=1")+COUNTIF(Saisie!AE73,"=2"))/$G13</f>
        <v>0</v>
      </c>
      <c r="AK13" s="139">
        <f>(COUNTIF(Saisie!AF73,"=1")+COUNTIF(Saisie!AF73,"=2"))/$G13</f>
        <v>0</v>
      </c>
    </row>
    <row r="14" spans="2:37" x14ac:dyDescent="0.2">
      <c r="E14" s="137" t="s">
        <v>49</v>
      </c>
      <c r="F14" s="137" t="e">
        <f t="shared" si="0"/>
        <v>#N/A</v>
      </c>
      <c r="G14" s="136">
        <v>1</v>
      </c>
      <c r="H14" s="138" t="str">
        <f t="shared" si="1"/>
        <v>comprendre un message oral et répondre de façon pertinente</v>
      </c>
      <c r="I14" s="139">
        <f>(COUNTIF(Saisie!D74,"=1")+COUNTIF(Saisie!D74,"=2"))/$G14</f>
        <v>0</v>
      </c>
      <c r="J14" s="139">
        <f>(COUNTIF(Saisie!E74,"=1")+COUNTIF(Saisie!E74,"=2"))/$G14</f>
        <v>0</v>
      </c>
      <c r="K14" s="139">
        <f>(COUNTIF(Saisie!F74,"=1")+COUNTIF(Saisie!F74,"=2"))/$G14</f>
        <v>0</v>
      </c>
      <c r="L14" s="139">
        <f>(COUNTIF(Saisie!G74,"=1")+COUNTIF(Saisie!G74,"=2"))/$G14</f>
        <v>0</v>
      </c>
      <c r="M14" s="139">
        <f>(COUNTIF(Saisie!H74,"=1")+COUNTIF(Saisie!H74,"=2"))/$G14</f>
        <v>0</v>
      </c>
      <c r="N14" s="139">
        <f>(COUNTIF(Saisie!I74,"=1")+COUNTIF(Saisie!I74,"=2"))/$G14</f>
        <v>0</v>
      </c>
      <c r="O14" s="139">
        <f>(COUNTIF(Saisie!J74,"=1")+COUNTIF(Saisie!J74,"=2"))/$G14</f>
        <v>0</v>
      </c>
      <c r="P14" s="139">
        <f>(COUNTIF(Saisie!K74,"=1")+COUNTIF(Saisie!K74,"=2"))/$G14</f>
        <v>0</v>
      </c>
      <c r="Q14" s="139">
        <f>(COUNTIF(Saisie!L74,"=1")+COUNTIF(Saisie!L74,"=2"))/$G14</f>
        <v>0</v>
      </c>
      <c r="R14" s="139">
        <f>(COUNTIF(Saisie!M74,"=1")+COUNTIF(Saisie!M74,"=2"))/$G14</f>
        <v>0</v>
      </c>
      <c r="S14" s="139">
        <f>(COUNTIF(Saisie!N74,"=1")+COUNTIF(Saisie!N74,"=2"))/$G14</f>
        <v>0</v>
      </c>
      <c r="T14" s="139">
        <f>(COUNTIF(Saisie!O74,"=1")+COUNTIF(Saisie!O74,"=2"))/$G14</f>
        <v>0</v>
      </c>
      <c r="U14" s="139">
        <f>(COUNTIF(Saisie!P74,"=1")+COUNTIF(Saisie!P74,"=2"))/$G14</f>
        <v>0</v>
      </c>
      <c r="V14" s="139">
        <f>(COUNTIF(Saisie!Q74,"=1")+COUNTIF(Saisie!Q74,"=2"))/$G14</f>
        <v>0</v>
      </c>
      <c r="W14" s="139">
        <f>(COUNTIF(Saisie!R74,"=1")+COUNTIF(Saisie!R74,"=2"))/$G14</f>
        <v>0</v>
      </c>
      <c r="X14" s="139">
        <f>(COUNTIF(Saisie!S74,"=1")+COUNTIF(Saisie!S74,"=2"))/$G14</f>
        <v>0</v>
      </c>
      <c r="Y14" s="139">
        <f>(COUNTIF(Saisie!T74,"=1")+COUNTIF(Saisie!T74,"=2"))/$G14</f>
        <v>0</v>
      </c>
      <c r="Z14" s="139">
        <f>(COUNTIF(Saisie!U74,"=1")+COUNTIF(Saisie!U74,"=2"))/$G14</f>
        <v>0</v>
      </c>
      <c r="AA14" s="139">
        <f>(COUNTIF(Saisie!V74,"=1")+COUNTIF(Saisie!V74,"=2"))/$G14</f>
        <v>0</v>
      </c>
      <c r="AB14" s="139">
        <f>(COUNTIF(Saisie!W74,"=1")+COUNTIF(Saisie!W74,"=2"))/$G14</f>
        <v>0</v>
      </c>
      <c r="AC14" s="139">
        <f>(COUNTIF(Saisie!X74,"=1")+COUNTIF(Saisie!X74,"=2"))/$G14</f>
        <v>0</v>
      </c>
      <c r="AD14" s="139">
        <f>(COUNTIF(Saisie!Y74,"=1")+COUNTIF(Saisie!Y74,"=2"))/$G14</f>
        <v>0</v>
      </c>
      <c r="AE14" s="139">
        <f>(COUNTIF(Saisie!Z74,"=1")+COUNTIF(Saisie!Z74,"=2"))/$G14</f>
        <v>0</v>
      </c>
      <c r="AF14" s="139">
        <f>(COUNTIF(Saisie!AA74,"=1")+COUNTIF(Saisie!AA74,"=2"))/$G14</f>
        <v>0</v>
      </c>
      <c r="AG14" s="139">
        <f>(COUNTIF(Saisie!AB74,"=1")+COUNTIF(Saisie!AB74,"=2"))/$G14</f>
        <v>0</v>
      </c>
      <c r="AH14" s="139">
        <f>(COUNTIF(Saisie!AC74,"=1")+COUNTIF(Saisie!AC74,"=2"))/$G14</f>
        <v>0</v>
      </c>
      <c r="AI14" s="139">
        <f>(COUNTIF(Saisie!AD74,"=1")+COUNTIF(Saisie!AD74,"=2"))/$G14</f>
        <v>0</v>
      </c>
      <c r="AJ14" s="139">
        <f>(COUNTIF(Saisie!AE74,"=1")+COUNTIF(Saisie!AE74,"=2"))/$G14</f>
        <v>0</v>
      </c>
      <c r="AK14" s="139">
        <f>(COUNTIF(Saisie!AF74,"=1")+COUNTIF(Saisie!AF74,"=2"))/$G14</f>
        <v>0</v>
      </c>
    </row>
    <row r="15" spans="2:37" x14ac:dyDescent="0.2">
      <c r="E15" s="137" t="s">
        <v>50</v>
      </c>
      <c r="F15" s="137" t="e">
        <f t="shared" si="0"/>
        <v>#N/A</v>
      </c>
      <c r="G15" s="136">
        <v>4</v>
      </c>
      <c r="H15" s="138" t="str">
        <f t="shared" si="1"/>
        <v>optimiser sa prise d'informations</v>
      </c>
      <c r="I15" s="139">
        <f>(COUNTIF(Saisie!D75:D78,"=1")+COUNTIF(Saisie!D75:D78,"=2"))/$G15</f>
        <v>0</v>
      </c>
      <c r="J15" s="139">
        <f>(COUNTIF(Saisie!E75:E78,"=1")+COUNTIF(Saisie!E75:E78,"=2"))/$G15</f>
        <v>0</v>
      </c>
      <c r="K15" s="139">
        <f>(COUNTIF(Saisie!F75:F78,"=1")+COUNTIF(Saisie!F75:F78,"=2"))/$G15</f>
        <v>0</v>
      </c>
      <c r="L15" s="139">
        <f>(COUNTIF(Saisie!G75:G78,"=1")+COUNTIF(Saisie!G75:G78,"=2"))/$G15</f>
        <v>0</v>
      </c>
      <c r="M15" s="139">
        <f>(COUNTIF(Saisie!H75:H78,"=1")+COUNTIF(Saisie!H75:H78,"=2"))/$G15</f>
        <v>0</v>
      </c>
      <c r="N15" s="139">
        <f>(COUNTIF(Saisie!I75:I78,"=1")+COUNTIF(Saisie!I75:I78,"=2"))/$G15</f>
        <v>0</v>
      </c>
      <c r="O15" s="139">
        <f>(COUNTIF(Saisie!J75:J78,"=1")+COUNTIF(Saisie!J75:J78,"=2"))/$G15</f>
        <v>0</v>
      </c>
      <c r="P15" s="139">
        <f>(COUNTIF(Saisie!K75:K78,"=1")+COUNTIF(Saisie!K75:K78,"=2"))/$G15</f>
        <v>0</v>
      </c>
      <c r="Q15" s="139">
        <f>(COUNTIF(Saisie!L75:L78,"=1")+COUNTIF(Saisie!L75:L78,"=2"))/$G15</f>
        <v>0</v>
      </c>
      <c r="R15" s="139">
        <f>(COUNTIF(Saisie!M75:M78,"=1")+COUNTIF(Saisie!M75:M78,"=2"))/$G15</f>
        <v>0</v>
      </c>
      <c r="S15" s="139">
        <f>(COUNTIF(Saisie!N75:N78,"=1")+COUNTIF(Saisie!N75:N78,"=2"))/$G15</f>
        <v>0</v>
      </c>
      <c r="T15" s="139">
        <f>(COUNTIF(Saisie!O75:O78,"=1")+COUNTIF(Saisie!O75:O78,"=2"))/$G15</f>
        <v>0</v>
      </c>
      <c r="U15" s="139">
        <f>(COUNTIF(Saisie!P75:P78,"=1")+COUNTIF(Saisie!P75:P78,"=2"))/$G15</f>
        <v>0</v>
      </c>
      <c r="V15" s="139">
        <f>(COUNTIF(Saisie!Q75:Q78,"=1")+COUNTIF(Saisie!Q75:Q78,"=2"))/$G15</f>
        <v>0</v>
      </c>
      <c r="W15" s="139">
        <f>(COUNTIF(Saisie!R75:R78,"=1")+COUNTIF(Saisie!R75:R78,"=2"))/$G15</f>
        <v>0</v>
      </c>
      <c r="X15" s="139">
        <f>(COUNTIF(Saisie!S75:S78,"=1")+COUNTIF(Saisie!S75:S78,"=2"))/$G15</f>
        <v>0</v>
      </c>
      <c r="Y15" s="139">
        <f>(COUNTIF(Saisie!T75:T78,"=1")+COUNTIF(Saisie!T75:T78,"=2"))/$G15</f>
        <v>0</v>
      </c>
      <c r="Z15" s="139">
        <f>(COUNTIF(Saisie!U75:U78,"=1")+COUNTIF(Saisie!U75:U78,"=2"))/$G15</f>
        <v>0</v>
      </c>
      <c r="AA15" s="139">
        <f>(COUNTIF(Saisie!V75:V78,"=1")+COUNTIF(Saisie!V75:V78,"=2"))/$G15</f>
        <v>0</v>
      </c>
      <c r="AB15" s="139">
        <f>(COUNTIF(Saisie!W75:W78,"=1")+COUNTIF(Saisie!W75:W78,"=2"))/$G15</f>
        <v>0</v>
      </c>
      <c r="AC15" s="139">
        <f>(COUNTIF(Saisie!X75:X78,"=1")+COUNTIF(Saisie!X75:X78,"=2"))/$G15</f>
        <v>0</v>
      </c>
      <c r="AD15" s="139">
        <f>(COUNTIF(Saisie!Y75:Y78,"=1")+COUNTIF(Saisie!Y75:Y78,"=2"))/$G15</f>
        <v>0</v>
      </c>
      <c r="AE15" s="139">
        <f>(COUNTIF(Saisie!Z75:Z78,"=1")+COUNTIF(Saisie!Z75:Z78,"=2"))/$G15</f>
        <v>0</v>
      </c>
      <c r="AF15" s="139">
        <f>(COUNTIF(Saisie!AA75:AA78,"=1")+COUNTIF(Saisie!AA75:AA78,"=2"))/$G15</f>
        <v>0</v>
      </c>
      <c r="AG15" s="139">
        <f>(COUNTIF(Saisie!AB75:AB78,"=1")+COUNTIF(Saisie!AB75:AB78,"=2"))/$G15</f>
        <v>0</v>
      </c>
      <c r="AH15" s="139">
        <f>(COUNTIF(Saisie!AC75:AC78,"=1")+COUNTIF(Saisie!AC75:AC78,"=2"))/$G15</f>
        <v>0</v>
      </c>
      <c r="AI15" s="139">
        <f>(COUNTIF(Saisie!AD75:AD78,"=1")+COUNTIF(Saisie!AD75:AD78,"=2"))/$G15</f>
        <v>0</v>
      </c>
      <c r="AJ15" s="139">
        <f>(COUNTIF(Saisie!AE75:AE78,"=1")+COUNTIF(Saisie!AE75:AE78,"=2"))/$G15</f>
        <v>0</v>
      </c>
      <c r="AK15" s="139">
        <f>(COUNTIF(Saisie!AF75:AF78,"=1")+COUNTIF(Saisie!AF75:AF78,"=2"))/$G15</f>
        <v>0</v>
      </c>
    </row>
    <row r="16" spans="2:37" x14ac:dyDescent="0.2">
      <c r="E16" s="137" t="s">
        <v>51</v>
      </c>
      <c r="F16" s="137" t="e">
        <f t="shared" si="0"/>
        <v>#N/A</v>
      </c>
      <c r="G16" s="136">
        <v>4</v>
      </c>
      <c r="H16" s="138" t="str">
        <f t="shared" si="1"/>
        <v>écrire des mots</v>
      </c>
      <c r="I16" s="139">
        <f>(COUNTIF(Saisie!D79:D82,"=1")+COUNTIF(Saisie!D79:D82,"=2"))/$G16</f>
        <v>0</v>
      </c>
      <c r="J16" s="139">
        <f>(COUNTIF(Saisie!E79:E82,"=1")+COUNTIF(Saisie!E79:E82,"=2"))/$G16</f>
        <v>0</v>
      </c>
      <c r="K16" s="139">
        <f>(COUNTIF(Saisie!F79:F82,"=1")+COUNTIF(Saisie!F79:F82,"=2"))/$G16</f>
        <v>0</v>
      </c>
      <c r="L16" s="139">
        <f>(COUNTIF(Saisie!G79:G82,"=1")+COUNTIF(Saisie!G79:G82,"=2"))/$G16</f>
        <v>0</v>
      </c>
      <c r="M16" s="139">
        <f>(COUNTIF(Saisie!H79:H82,"=1")+COUNTIF(Saisie!H79:H82,"=2"))/$G16</f>
        <v>0</v>
      </c>
      <c r="N16" s="139">
        <f>(COUNTIF(Saisie!I79:I82,"=1")+COUNTIF(Saisie!I79:I82,"=2"))/$G16</f>
        <v>0</v>
      </c>
      <c r="O16" s="139">
        <f>(COUNTIF(Saisie!J79:J82,"=1")+COUNTIF(Saisie!J79:J82,"=2"))/$G16</f>
        <v>0</v>
      </c>
      <c r="P16" s="139">
        <f>(COUNTIF(Saisie!K79:K82,"=1")+COUNTIF(Saisie!K79:K82,"=2"))/$G16</f>
        <v>0</v>
      </c>
      <c r="Q16" s="139">
        <f>(COUNTIF(Saisie!L79:L82,"=1")+COUNTIF(Saisie!L79:L82,"=2"))/$G16</f>
        <v>0</v>
      </c>
      <c r="R16" s="139">
        <f>(COUNTIF(Saisie!M79:M82,"=1")+COUNTIF(Saisie!M79:M82,"=2"))/$G16</f>
        <v>0</v>
      </c>
      <c r="S16" s="139">
        <f>(COUNTIF(Saisie!N79:N82,"=1")+COUNTIF(Saisie!N79:N82,"=2"))/$G16</f>
        <v>0</v>
      </c>
      <c r="T16" s="139">
        <f>(COUNTIF(Saisie!O79:O82,"=1")+COUNTIF(Saisie!O79:O82,"=2"))/$G16</f>
        <v>0</v>
      </c>
      <c r="U16" s="139">
        <f>(COUNTIF(Saisie!P79:P82,"=1")+COUNTIF(Saisie!P79:P82,"=2"))/$G16</f>
        <v>0</v>
      </c>
      <c r="V16" s="139">
        <f>(COUNTIF(Saisie!Q79:Q82,"=1")+COUNTIF(Saisie!Q79:Q82,"=2"))/$G16</f>
        <v>0</v>
      </c>
      <c r="W16" s="139">
        <f>(COUNTIF(Saisie!R79:R82,"=1")+COUNTIF(Saisie!R79:R82,"=2"))/$G16</f>
        <v>0</v>
      </c>
      <c r="X16" s="139">
        <f>(COUNTIF(Saisie!S79:S82,"=1")+COUNTIF(Saisie!S79:S82,"=2"))/$G16</f>
        <v>0</v>
      </c>
      <c r="Y16" s="139">
        <f>(COUNTIF(Saisie!T79:T82,"=1")+COUNTIF(Saisie!T79:T82,"=2"))/$G16</f>
        <v>0</v>
      </c>
      <c r="Z16" s="139">
        <f>(COUNTIF(Saisie!U79:U82,"=1")+COUNTIF(Saisie!U79:U82,"=2"))/$G16</f>
        <v>0</v>
      </c>
      <c r="AA16" s="139">
        <f>(COUNTIF(Saisie!V79:V82,"=1")+COUNTIF(Saisie!V79:V82,"=2"))/$G16</f>
        <v>0</v>
      </c>
      <c r="AB16" s="139">
        <f>(COUNTIF(Saisie!W79:W82,"=1")+COUNTIF(Saisie!W79:W82,"=2"))/$G16</f>
        <v>0</v>
      </c>
      <c r="AC16" s="139">
        <f>(COUNTIF(Saisie!X79:X82,"=1")+COUNTIF(Saisie!X79:X82,"=2"))/$G16</f>
        <v>0</v>
      </c>
      <c r="AD16" s="139">
        <f>(COUNTIF(Saisie!Y79:Y82,"=1")+COUNTIF(Saisie!Y79:Y82,"=2"))/$G16</f>
        <v>0</v>
      </c>
      <c r="AE16" s="139">
        <f>(COUNTIF(Saisie!Z79:Z82,"=1")+COUNTIF(Saisie!Z79:Z82,"=2"))/$G16</f>
        <v>0</v>
      </c>
      <c r="AF16" s="139">
        <f>(COUNTIF(Saisie!AA79:AA82,"=1")+COUNTIF(Saisie!AA79:AA82,"=2"))/$G16</f>
        <v>0</v>
      </c>
      <c r="AG16" s="139">
        <f>(COUNTIF(Saisie!AB79:AB82,"=1")+COUNTIF(Saisie!AB79:AB82,"=2"))/$G16</f>
        <v>0</v>
      </c>
      <c r="AH16" s="139">
        <f>(COUNTIF(Saisie!AC79:AC82,"=1")+COUNTIF(Saisie!AC79:AC82,"=2"))/$G16</f>
        <v>0</v>
      </c>
      <c r="AI16" s="139">
        <f>(COUNTIF(Saisie!AD79:AD82,"=1")+COUNTIF(Saisie!AD79:AD82,"=2"))/$G16</f>
        <v>0</v>
      </c>
      <c r="AJ16" s="139">
        <f>(COUNTIF(Saisie!AE79:AE82,"=1")+COUNTIF(Saisie!AE79:AE82,"=2"))/$G16</f>
        <v>0</v>
      </c>
      <c r="AK16" s="139">
        <f>(COUNTIF(Saisie!AF79:AF82,"=1")+COUNTIF(Saisie!AF79:AF82,"=2"))/$G16</f>
        <v>0</v>
      </c>
    </row>
    <row r="17" spans="5:37" x14ac:dyDescent="0.2">
      <c r="E17" s="137" t="s">
        <v>52</v>
      </c>
      <c r="F17" s="137" t="e">
        <f t="shared" si="0"/>
        <v>#N/A</v>
      </c>
      <c r="G17" s="136">
        <v>4</v>
      </c>
      <c r="H17" s="138" t="str">
        <f t="shared" si="1"/>
        <v>compléter des ensembles</v>
      </c>
      <c r="I17" s="139">
        <f>(COUNTIF(Saisie!D83:D86,"=1")+COUNTIF(Saisie!D83:D86,"=2"))/$G17</f>
        <v>0</v>
      </c>
      <c r="J17" s="139">
        <f>(COUNTIF(Saisie!E83:E86,"=1")+COUNTIF(Saisie!E83:E86,"=2"))/$G17</f>
        <v>0</v>
      </c>
      <c r="K17" s="139">
        <f>(COUNTIF(Saisie!F83:F86,"=1")+COUNTIF(Saisie!F83:F86,"=2"))/$G17</f>
        <v>0</v>
      </c>
      <c r="L17" s="139">
        <f>(COUNTIF(Saisie!G83:G86,"=1")+COUNTIF(Saisie!G83:G86,"=2"))/$G17</f>
        <v>0</v>
      </c>
      <c r="M17" s="139">
        <f>(COUNTIF(Saisie!H83:H86,"=1")+COUNTIF(Saisie!H83:H86,"=2"))/$G17</f>
        <v>0</v>
      </c>
      <c r="N17" s="139">
        <f>(COUNTIF(Saisie!I83:I86,"=1")+COUNTIF(Saisie!I83:I86,"=2"))/$G17</f>
        <v>0</v>
      </c>
      <c r="O17" s="139">
        <f>(COUNTIF(Saisie!J83:J86,"=1")+COUNTIF(Saisie!J83:J86,"=2"))/$G17</f>
        <v>0</v>
      </c>
      <c r="P17" s="139">
        <f>(COUNTIF(Saisie!K83:K86,"=1")+COUNTIF(Saisie!K83:K86,"=2"))/$G17</f>
        <v>0</v>
      </c>
      <c r="Q17" s="139">
        <f>(COUNTIF(Saisie!L83:L86,"=1")+COUNTIF(Saisie!L83:L86,"=2"))/$G17</f>
        <v>0</v>
      </c>
      <c r="R17" s="139">
        <f>(COUNTIF(Saisie!M83:M86,"=1")+COUNTIF(Saisie!M83:M86,"=2"))/$G17</f>
        <v>0</v>
      </c>
      <c r="S17" s="139">
        <f>(COUNTIF(Saisie!N83:N86,"=1")+COUNTIF(Saisie!N83:N86,"=2"))/$G17</f>
        <v>0</v>
      </c>
      <c r="T17" s="139">
        <f>(COUNTIF(Saisie!O83:O86,"=1")+COUNTIF(Saisie!O83:O86,"=2"))/$G17</f>
        <v>0</v>
      </c>
      <c r="U17" s="139">
        <f>(COUNTIF(Saisie!P83:P86,"=1")+COUNTIF(Saisie!P83:P86,"=2"))/$G17</f>
        <v>0</v>
      </c>
      <c r="V17" s="139">
        <f>(COUNTIF(Saisie!Q83:Q86,"=1")+COUNTIF(Saisie!Q83:Q86,"=2"))/$G17</f>
        <v>0</v>
      </c>
      <c r="W17" s="139">
        <f>(COUNTIF(Saisie!R83:R86,"=1")+COUNTIF(Saisie!R83:R86,"=2"))/$G17</f>
        <v>0</v>
      </c>
      <c r="X17" s="139">
        <f>(COUNTIF(Saisie!S83:S86,"=1")+COUNTIF(Saisie!S83:S86,"=2"))/$G17</f>
        <v>0</v>
      </c>
      <c r="Y17" s="139">
        <f>(COUNTIF(Saisie!T83:T86,"=1")+COUNTIF(Saisie!T83:T86,"=2"))/$G17</f>
        <v>0</v>
      </c>
      <c r="Z17" s="139">
        <f>(COUNTIF(Saisie!U83:U86,"=1")+COUNTIF(Saisie!U83:U86,"=2"))/$G17</f>
        <v>0</v>
      </c>
      <c r="AA17" s="139">
        <f>(COUNTIF(Saisie!V83:V86,"=1")+COUNTIF(Saisie!V83:V86,"=2"))/$G17</f>
        <v>0</v>
      </c>
      <c r="AB17" s="139">
        <f>(COUNTIF(Saisie!W83:W86,"=1")+COUNTIF(Saisie!W83:W86,"=2"))/$G17</f>
        <v>0</v>
      </c>
      <c r="AC17" s="139">
        <f>(COUNTIF(Saisie!X83:X86,"=1")+COUNTIF(Saisie!X83:X86,"=2"))/$G17</f>
        <v>0</v>
      </c>
      <c r="AD17" s="139">
        <f>(COUNTIF(Saisie!Y83:Y86,"=1")+COUNTIF(Saisie!Y83:Y86,"=2"))/$G17</f>
        <v>0</v>
      </c>
      <c r="AE17" s="139">
        <f>(COUNTIF(Saisie!Z83:Z86,"=1")+COUNTIF(Saisie!Z83:Z86,"=2"))/$G17</f>
        <v>0</v>
      </c>
      <c r="AF17" s="139">
        <f>(COUNTIF(Saisie!AA83:AA86,"=1")+COUNTIF(Saisie!AA83:AA86,"=2"))/$G17</f>
        <v>0</v>
      </c>
      <c r="AG17" s="139">
        <f>(COUNTIF(Saisie!AB83:AB86,"=1")+COUNTIF(Saisie!AB83:AB86,"=2"))/$G17</f>
        <v>0</v>
      </c>
      <c r="AH17" s="139">
        <f>(COUNTIF(Saisie!AC83:AC86,"=1")+COUNTIF(Saisie!AC83:AC86,"=2"))/$G17</f>
        <v>0</v>
      </c>
      <c r="AI17" s="139">
        <f>(COUNTIF(Saisie!AD83:AD86,"=1")+COUNTIF(Saisie!AD83:AD86,"=2"))/$G17</f>
        <v>0</v>
      </c>
      <c r="AJ17" s="139">
        <f>(COUNTIF(Saisie!AE83:AE86,"=1")+COUNTIF(Saisie!AE83:AE86,"=2"))/$G17</f>
        <v>0</v>
      </c>
      <c r="AK17" s="139">
        <f>(COUNTIF(Saisie!AF83:AF86,"=1")+COUNTIF(Saisie!AF83:AF86,"=2"))/$G17</f>
        <v>0</v>
      </c>
    </row>
    <row r="18" spans="5:37" x14ac:dyDescent="0.2">
      <c r="E18" s="137" t="s">
        <v>53</v>
      </c>
      <c r="F18" s="137" t="e">
        <f t="shared" si="0"/>
        <v>#N/A</v>
      </c>
      <c r="G18" s="136">
        <v>3</v>
      </c>
      <c r="H18" s="138" t="str">
        <f t="shared" si="1"/>
        <v>nommer des éléments et expliciter ses stratégies</v>
      </c>
      <c r="I18" s="139">
        <f>(COUNTIF(Saisie!D87:D89,"=1")+COUNTIF(Saisie!D87:D89,"=2"))/$G18</f>
        <v>0</v>
      </c>
      <c r="J18" s="139">
        <f>(COUNTIF(Saisie!E87:E89,"=1")+COUNTIF(Saisie!E87:E89,"=2"))/$G18</f>
        <v>0</v>
      </c>
      <c r="K18" s="139">
        <f>(COUNTIF(Saisie!F87:F89,"=1")+COUNTIF(Saisie!F87:F89,"=2"))/$G18</f>
        <v>0</v>
      </c>
      <c r="L18" s="139">
        <f>(COUNTIF(Saisie!G87:G89,"=1")+COUNTIF(Saisie!G87:G89,"=2"))/$G18</f>
        <v>0</v>
      </c>
      <c r="M18" s="139">
        <f>(COUNTIF(Saisie!H87:H89,"=1")+COUNTIF(Saisie!H87:H89,"=2"))/$G18</f>
        <v>0</v>
      </c>
      <c r="N18" s="139">
        <f>(COUNTIF(Saisie!I87:I89,"=1")+COUNTIF(Saisie!I87:I89,"=2"))/$G18</f>
        <v>0</v>
      </c>
      <c r="O18" s="139">
        <f>(COUNTIF(Saisie!J87:J89,"=1")+COUNTIF(Saisie!J87:J89,"=2"))/$G18</f>
        <v>0</v>
      </c>
      <c r="P18" s="139">
        <f>(COUNTIF(Saisie!K87:K89,"=1")+COUNTIF(Saisie!K87:K89,"=2"))/$G18</f>
        <v>0</v>
      </c>
      <c r="Q18" s="139">
        <f>(COUNTIF(Saisie!L87:L89,"=1")+COUNTIF(Saisie!L87:L89,"=2"))/$G18</f>
        <v>0</v>
      </c>
      <c r="R18" s="139">
        <f>(COUNTIF(Saisie!M87:M89,"=1")+COUNTIF(Saisie!M87:M89,"=2"))/$G18</f>
        <v>0</v>
      </c>
      <c r="S18" s="139">
        <f>(COUNTIF(Saisie!N87:N89,"=1")+COUNTIF(Saisie!N87:N89,"=2"))/$G18</f>
        <v>0</v>
      </c>
      <c r="T18" s="139">
        <f>(COUNTIF(Saisie!O87:O89,"=1")+COUNTIF(Saisie!O87:O89,"=2"))/$G18</f>
        <v>0</v>
      </c>
      <c r="U18" s="139">
        <f>(COUNTIF(Saisie!P87:P89,"=1")+COUNTIF(Saisie!P87:P89,"=2"))/$G18</f>
        <v>0</v>
      </c>
      <c r="V18" s="139">
        <f>(COUNTIF(Saisie!Q87:Q89,"=1")+COUNTIF(Saisie!Q87:Q89,"=2"))/$G18</f>
        <v>0</v>
      </c>
      <c r="W18" s="139">
        <f>(COUNTIF(Saisie!R87:R89,"=1")+COUNTIF(Saisie!R87:R89,"=2"))/$G18</f>
        <v>0</v>
      </c>
      <c r="X18" s="139">
        <f>(COUNTIF(Saisie!S87:S89,"=1")+COUNTIF(Saisie!S87:S89,"=2"))/$G18</f>
        <v>0</v>
      </c>
      <c r="Y18" s="139">
        <f>(COUNTIF(Saisie!T87:T89,"=1")+COUNTIF(Saisie!T87:T89,"=2"))/$G18</f>
        <v>0</v>
      </c>
      <c r="Z18" s="139">
        <f>(COUNTIF(Saisie!U87:U89,"=1")+COUNTIF(Saisie!U87:U89,"=2"))/$G18</f>
        <v>0</v>
      </c>
      <c r="AA18" s="139">
        <f>(COUNTIF(Saisie!V87:V89,"=1")+COUNTIF(Saisie!V87:V89,"=2"))/$G18</f>
        <v>0</v>
      </c>
      <c r="AB18" s="139">
        <f>(COUNTIF(Saisie!W87:W89,"=1")+COUNTIF(Saisie!W87:W89,"=2"))/$G18</f>
        <v>0</v>
      </c>
      <c r="AC18" s="139">
        <f>(COUNTIF(Saisie!X87:X89,"=1")+COUNTIF(Saisie!X87:X89,"=2"))/$G18</f>
        <v>0</v>
      </c>
      <c r="AD18" s="139">
        <f>(COUNTIF(Saisie!Y87:Y89,"=1")+COUNTIF(Saisie!Y87:Y89,"=2"))/$G18</f>
        <v>0</v>
      </c>
      <c r="AE18" s="139">
        <f>(COUNTIF(Saisie!Z87:Z89,"=1")+COUNTIF(Saisie!Z87:Z89,"=2"))/$G18</f>
        <v>0</v>
      </c>
      <c r="AF18" s="139">
        <f>(COUNTIF(Saisie!AA87:AA89,"=1")+COUNTIF(Saisie!AA87:AA89,"=2"))/$G18</f>
        <v>0</v>
      </c>
      <c r="AG18" s="139">
        <f>(COUNTIF(Saisie!AB87:AB89,"=1")+COUNTIF(Saisie!AB87:AB89,"=2"))/$G18</f>
        <v>0</v>
      </c>
      <c r="AH18" s="139">
        <f>(COUNTIF(Saisie!AC87:AC89,"=1")+COUNTIF(Saisie!AC87:AC89,"=2"))/$G18</f>
        <v>0</v>
      </c>
      <c r="AI18" s="139">
        <f>(COUNTIF(Saisie!AD87:AD89,"=1")+COUNTIF(Saisie!AD87:AD89,"=2"))/$G18</f>
        <v>0</v>
      </c>
      <c r="AJ18" s="139">
        <f>(COUNTIF(Saisie!AE87:AE89,"=1")+COUNTIF(Saisie!AE87:AE89,"=2"))/$G18</f>
        <v>0</v>
      </c>
      <c r="AK18" s="139">
        <f>(COUNTIF(Saisie!AF87:AF89,"=1")+COUNTIF(Saisie!AF87:AF89,"=2"))/$G18</f>
        <v>0</v>
      </c>
    </row>
    <row r="19" spans="5:37" x14ac:dyDescent="0.2">
      <c r="E19" s="135" t="s">
        <v>54</v>
      </c>
      <c r="F19" s="137" t="e">
        <f t="shared" si="0"/>
        <v>#N/A</v>
      </c>
      <c r="G19" s="140">
        <v>2</v>
      </c>
      <c r="H19" s="138" t="str">
        <f t="shared" si="1"/>
        <v>Associer un nombre donné à son écriture chiffrée</v>
      </c>
      <c r="I19" s="139">
        <f>(COUNTIF(Saisie!D11:D12,"=1")+COUNTIF(Saisie!D11:D12,"=2"))/$G19</f>
        <v>0</v>
      </c>
      <c r="J19" s="139">
        <f>(COUNTIF(Saisie!E11:E12,"=1")+COUNTIF(Saisie!E11:E12,"=2"))/$G19</f>
        <v>0</v>
      </c>
      <c r="K19" s="139">
        <f>(COUNTIF(Saisie!F11:F12,"=1")+COUNTIF(Saisie!F11:F12,"=2"))/$G19</f>
        <v>0</v>
      </c>
      <c r="L19" s="139">
        <f>(COUNTIF(Saisie!G11:G12,"=1")+COUNTIF(Saisie!G11:G12,"=2"))/$G19</f>
        <v>0</v>
      </c>
      <c r="M19" s="139">
        <f>(COUNTIF(Saisie!H11:H12,"=1")+COUNTIF(Saisie!H11:H12,"=2"))/$G19</f>
        <v>0</v>
      </c>
      <c r="N19" s="139">
        <f>(COUNTIF(Saisie!I11:I12,"=1")+COUNTIF(Saisie!I11:I12,"=2"))/$G19</f>
        <v>0</v>
      </c>
      <c r="O19" s="139">
        <f>(COUNTIF(Saisie!J11:J12,"=1")+COUNTIF(Saisie!J11:J12,"=2"))/$G19</f>
        <v>0</v>
      </c>
      <c r="P19" s="139">
        <f>(COUNTIF(Saisie!K11:K12,"=1")+COUNTIF(Saisie!K11:K12,"=2"))/$G19</f>
        <v>0</v>
      </c>
      <c r="Q19" s="139">
        <f>(COUNTIF(Saisie!L11:L12,"=1")+COUNTIF(Saisie!L11:L12,"=2"))/$G19</f>
        <v>0</v>
      </c>
      <c r="R19" s="139">
        <f>(COUNTIF(Saisie!M11:M12,"=1")+COUNTIF(Saisie!M11:M12,"=2"))/$G19</f>
        <v>0</v>
      </c>
      <c r="S19" s="139">
        <f>(COUNTIF(Saisie!N11:N12,"=1")+COUNTIF(Saisie!N11:N12,"=2"))/$G19</f>
        <v>0</v>
      </c>
      <c r="T19" s="139">
        <f>(COUNTIF(Saisie!O11:O12,"=1")+COUNTIF(Saisie!O11:O12,"=2"))/$G19</f>
        <v>0</v>
      </c>
      <c r="U19" s="139">
        <f>(COUNTIF(Saisie!P11:P12,"=1")+COUNTIF(Saisie!P11:P12,"=2"))/$G19</f>
        <v>0</v>
      </c>
      <c r="V19" s="139">
        <f>(COUNTIF(Saisie!Q11:Q12,"=1")+COUNTIF(Saisie!Q11:Q12,"=2"))/$G19</f>
        <v>0</v>
      </c>
      <c r="W19" s="139">
        <f>(COUNTIF(Saisie!R11:R12,"=1")+COUNTIF(Saisie!R11:R12,"=2"))/$G19</f>
        <v>0</v>
      </c>
      <c r="X19" s="139">
        <f>(COUNTIF(Saisie!S11:S12,"=1")+COUNTIF(Saisie!S11:S12,"=2"))/$G19</f>
        <v>0</v>
      </c>
      <c r="Y19" s="139">
        <f>(COUNTIF(Saisie!T11:T12,"=1")+COUNTIF(Saisie!T11:T12,"=2"))/$G19</f>
        <v>0</v>
      </c>
      <c r="Z19" s="139">
        <f>(COUNTIF(Saisie!U11:U12,"=1")+COUNTIF(Saisie!U11:U12,"=2"))/$G19</f>
        <v>0</v>
      </c>
      <c r="AA19" s="139">
        <f>(COUNTIF(Saisie!V11:V12,"=1")+COUNTIF(Saisie!V11:V12,"=2"))/$G19</f>
        <v>0</v>
      </c>
      <c r="AB19" s="139">
        <f>(COUNTIF(Saisie!W11:W12,"=1")+COUNTIF(Saisie!W11:W12,"=2"))/$G19</f>
        <v>0</v>
      </c>
      <c r="AC19" s="139">
        <f>(COUNTIF(Saisie!X11:X12,"=1")+COUNTIF(Saisie!X11:X12,"=2"))/$G19</f>
        <v>0</v>
      </c>
      <c r="AD19" s="139">
        <f>(COUNTIF(Saisie!Y11:Y12,"=1")+COUNTIF(Saisie!Y11:Y12,"=2"))/$G19</f>
        <v>0</v>
      </c>
      <c r="AE19" s="139">
        <f>(COUNTIF(Saisie!Z11:Z12,"=1")+COUNTIF(Saisie!Z11:Z12,"=2"))/$G19</f>
        <v>0</v>
      </c>
      <c r="AF19" s="139">
        <f>(COUNTIF(Saisie!AA11:AA12,"=1")+COUNTIF(Saisie!AA11:AA12,"=2"))/$G19</f>
        <v>0</v>
      </c>
      <c r="AG19" s="139">
        <f>(COUNTIF(Saisie!AB11:AB12,"=1")+COUNTIF(Saisie!AB11:AB12,"=2"))/$G19</f>
        <v>0</v>
      </c>
      <c r="AH19" s="139">
        <f>(COUNTIF(Saisie!AC11:AC12,"=1")+COUNTIF(Saisie!AC11:AC12,"=2"))/$G19</f>
        <v>0</v>
      </c>
      <c r="AI19" s="139">
        <f>(COUNTIF(Saisie!AD11:AD12,"=1")+COUNTIF(Saisie!AD11:AD12,"=2"))/$G19</f>
        <v>0</v>
      </c>
      <c r="AJ19" s="139">
        <f>(COUNTIF(Saisie!AE11:AE12,"=1")+COUNTIF(Saisie!AE11:AE12,"=2"))/$G19</f>
        <v>0</v>
      </c>
      <c r="AK19" s="139">
        <f>(COUNTIF(Saisie!AF11:AF12,"=1")+COUNTIF(Saisie!AF11:AF12,"=2"))/$G19</f>
        <v>0</v>
      </c>
    </row>
    <row r="20" spans="5:37" x14ac:dyDescent="0.2">
      <c r="E20" s="135" t="s">
        <v>55</v>
      </c>
      <c r="F20" s="137" t="e">
        <f t="shared" si="0"/>
        <v>#N/A</v>
      </c>
      <c r="G20" s="140">
        <v>1</v>
      </c>
      <c r="H20" s="138" t="str">
        <f t="shared" si="1"/>
        <v>Comparer des quantités (ex 2)</v>
      </c>
      <c r="I20" s="139">
        <f>(COUNTIF(Saisie!D13,"=1")+COUNTIF(Saisie!D13,"=2"))/$G20</f>
        <v>0</v>
      </c>
      <c r="J20" s="139">
        <f>(COUNTIF(Saisie!E13,"=1")+COUNTIF(Saisie!E13,"=2"))/$G20</f>
        <v>0</v>
      </c>
      <c r="K20" s="139">
        <f>(COUNTIF(Saisie!F13,"=1")+COUNTIF(Saisie!F13,"=2"))/$G20</f>
        <v>0</v>
      </c>
      <c r="L20" s="139">
        <f>(COUNTIF(Saisie!G13,"=1")+COUNTIF(Saisie!G13,"=2"))/$G20</f>
        <v>0</v>
      </c>
      <c r="M20" s="139">
        <f>(COUNTIF(Saisie!H13,"=1")+COUNTIF(Saisie!H13,"=2"))/$G20</f>
        <v>0</v>
      </c>
      <c r="N20" s="139">
        <f>(COUNTIF(Saisie!I13,"=1")+COUNTIF(Saisie!I13,"=2"))/$G20</f>
        <v>0</v>
      </c>
      <c r="O20" s="139">
        <f>(COUNTIF(Saisie!J13,"=1")+COUNTIF(Saisie!J13,"=2"))/$G20</f>
        <v>0</v>
      </c>
      <c r="P20" s="139">
        <f>(COUNTIF(Saisie!K13,"=1")+COUNTIF(Saisie!K13,"=2"))/$G20</f>
        <v>0</v>
      </c>
      <c r="Q20" s="139">
        <f>(COUNTIF(Saisie!L13,"=1")+COUNTIF(Saisie!L13,"=2"))/$G20</f>
        <v>0</v>
      </c>
      <c r="R20" s="139">
        <f>(COUNTIF(Saisie!M13,"=1")+COUNTIF(Saisie!M13,"=2"))/$G20</f>
        <v>0</v>
      </c>
      <c r="S20" s="139">
        <f>(COUNTIF(Saisie!N13,"=1")+COUNTIF(Saisie!N13,"=2"))/$G20</f>
        <v>0</v>
      </c>
      <c r="T20" s="139">
        <f>(COUNTIF(Saisie!O13,"=1")+COUNTIF(Saisie!O13,"=2"))/$G20</f>
        <v>0</v>
      </c>
      <c r="U20" s="139">
        <f>(COUNTIF(Saisie!P13,"=1")+COUNTIF(Saisie!P13,"=2"))/$G20</f>
        <v>0</v>
      </c>
      <c r="V20" s="139">
        <f>(COUNTIF(Saisie!Q13,"=1")+COUNTIF(Saisie!Q13,"=2"))/$G20</f>
        <v>0</v>
      </c>
      <c r="W20" s="139">
        <f>(COUNTIF(Saisie!R13,"=1")+COUNTIF(Saisie!R13,"=2"))/$G20</f>
        <v>0</v>
      </c>
      <c r="X20" s="139">
        <f>(COUNTIF(Saisie!S13,"=1")+COUNTIF(Saisie!S13,"=2"))/$G20</f>
        <v>0</v>
      </c>
      <c r="Y20" s="139">
        <f>(COUNTIF(Saisie!T13,"=1")+COUNTIF(Saisie!T13,"=2"))/$G20</f>
        <v>0</v>
      </c>
      <c r="Z20" s="139">
        <f>(COUNTIF(Saisie!U13,"=1")+COUNTIF(Saisie!U13,"=2"))/$G20</f>
        <v>0</v>
      </c>
      <c r="AA20" s="139">
        <f>(COUNTIF(Saisie!V13,"=1")+COUNTIF(Saisie!V13,"=2"))/$G20</f>
        <v>0</v>
      </c>
      <c r="AB20" s="139">
        <f>(COUNTIF(Saisie!W13,"=1")+COUNTIF(Saisie!W13,"=2"))/$G20</f>
        <v>0</v>
      </c>
      <c r="AC20" s="139">
        <f>(COUNTIF(Saisie!X13,"=1")+COUNTIF(Saisie!X13,"=2"))/$G20</f>
        <v>0</v>
      </c>
      <c r="AD20" s="139">
        <f>(COUNTIF(Saisie!Y13,"=1")+COUNTIF(Saisie!Y13,"=2"))/$G20</f>
        <v>0</v>
      </c>
      <c r="AE20" s="139">
        <f>(COUNTIF(Saisie!Z13,"=1")+COUNTIF(Saisie!Z13,"=2"))/$G20</f>
        <v>0</v>
      </c>
      <c r="AF20" s="139">
        <f>(COUNTIF(Saisie!AA13,"=1")+COUNTIF(Saisie!AA13,"=2"))/$G20</f>
        <v>0</v>
      </c>
      <c r="AG20" s="139">
        <f>(COUNTIF(Saisie!AB13,"=1")+COUNTIF(Saisie!AB13,"=2"))/$G20</f>
        <v>0</v>
      </c>
      <c r="AH20" s="139">
        <f>(COUNTIF(Saisie!AC13,"=1")+COUNTIF(Saisie!AC13,"=2"))/$G20</f>
        <v>0</v>
      </c>
      <c r="AI20" s="139">
        <f>(COUNTIF(Saisie!AD13,"=1")+COUNTIF(Saisie!AD13,"=2"))/$G20</f>
        <v>0</v>
      </c>
      <c r="AJ20" s="139">
        <f>(COUNTIF(Saisie!AE13,"=1")+COUNTIF(Saisie!AE13,"=2"))/$G20</f>
        <v>0</v>
      </c>
      <c r="AK20" s="139">
        <f>(COUNTIF(Saisie!AF13,"=1")+COUNTIF(Saisie!AF13,"=2"))/$G20</f>
        <v>0</v>
      </c>
    </row>
    <row r="21" spans="5:37" x14ac:dyDescent="0.2">
      <c r="E21" s="135" t="s">
        <v>56</v>
      </c>
      <c r="F21" s="137" t="e">
        <f t="shared" si="0"/>
        <v>#N/A</v>
      </c>
      <c r="G21" s="140">
        <v>3</v>
      </c>
      <c r="H21" s="138" t="str">
        <f t="shared" si="1"/>
        <v>Comparer des quantités (ex 3)</v>
      </c>
      <c r="I21" s="139">
        <f>(COUNTIF(Saisie!D14:D16,"=1")+COUNTIF(Saisie!D14:D16,"=2"))/$G21</f>
        <v>0</v>
      </c>
      <c r="J21" s="139">
        <f>(COUNTIF(Saisie!E14:E16,"=1")+COUNTIF(Saisie!E14:E16,"=2"))/$G21</f>
        <v>0</v>
      </c>
      <c r="K21" s="139">
        <f>(COUNTIF(Saisie!F14:F16,"=1")+COUNTIF(Saisie!F14:F16,"=2"))/$G21</f>
        <v>0</v>
      </c>
      <c r="L21" s="139">
        <f>(COUNTIF(Saisie!G14:G16,"=1")+COUNTIF(Saisie!G14:G16,"=2"))/$G21</f>
        <v>0</v>
      </c>
      <c r="M21" s="139">
        <f>(COUNTIF(Saisie!H14:H16,"=1")+COUNTIF(Saisie!H14:H16,"=2"))/$G21</f>
        <v>0</v>
      </c>
      <c r="N21" s="139">
        <f>(COUNTIF(Saisie!I14:I16,"=1")+COUNTIF(Saisie!I14:I16,"=2"))/$G21</f>
        <v>0</v>
      </c>
      <c r="O21" s="139">
        <f>(COUNTIF(Saisie!J14:J16,"=1")+COUNTIF(Saisie!J14:J16,"=2"))/$G21</f>
        <v>0</v>
      </c>
      <c r="P21" s="139">
        <f>(COUNTIF(Saisie!K14:K16,"=1")+COUNTIF(Saisie!K14:K16,"=2"))/$G21</f>
        <v>0</v>
      </c>
      <c r="Q21" s="139">
        <f>(COUNTIF(Saisie!L14:L16,"=1")+COUNTIF(Saisie!L14:L16,"=2"))/$G21</f>
        <v>0</v>
      </c>
      <c r="R21" s="139">
        <f>(COUNTIF(Saisie!M14:M16,"=1")+COUNTIF(Saisie!M14:M16,"=2"))/$G21</f>
        <v>0</v>
      </c>
      <c r="S21" s="139">
        <f>(COUNTIF(Saisie!N14:N16,"=1")+COUNTIF(Saisie!N14:N16,"=2"))/$G21</f>
        <v>0</v>
      </c>
      <c r="T21" s="139">
        <f>(COUNTIF(Saisie!O14:O16,"=1")+COUNTIF(Saisie!O14:O16,"=2"))/$G21</f>
        <v>0</v>
      </c>
      <c r="U21" s="139">
        <f>(COUNTIF(Saisie!P14:P16,"=1")+COUNTIF(Saisie!P14:P16,"=2"))/$G21</f>
        <v>0</v>
      </c>
      <c r="V21" s="139">
        <f>(COUNTIF(Saisie!Q14:Q16,"=1")+COUNTIF(Saisie!Q14:Q16,"=2"))/$G21</f>
        <v>0</v>
      </c>
      <c r="W21" s="139">
        <f>(COUNTIF(Saisie!R14:R16,"=1")+COUNTIF(Saisie!R14:R16,"=2"))/$G21</f>
        <v>0</v>
      </c>
      <c r="X21" s="139">
        <f>(COUNTIF(Saisie!S14:S16,"=1")+COUNTIF(Saisie!S14:S16,"=2"))/$G21</f>
        <v>0</v>
      </c>
      <c r="Y21" s="139">
        <f>(COUNTIF(Saisie!T14:T16,"=1")+COUNTIF(Saisie!T14:T16,"=2"))/$G21</f>
        <v>0</v>
      </c>
      <c r="Z21" s="139">
        <f>(COUNTIF(Saisie!U14:U16,"=1")+COUNTIF(Saisie!U14:U16,"=2"))/$G21</f>
        <v>0</v>
      </c>
      <c r="AA21" s="139">
        <f>(COUNTIF(Saisie!V14:V16,"=1")+COUNTIF(Saisie!V14:V16,"=2"))/$G21</f>
        <v>0</v>
      </c>
      <c r="AB21" s="139">
        <f>(COUNTIF(Saisie!W14:W16,"=1")+COUNTIF(Saisie!W14:W16,"=2"))/$G21</f>
        <v>0</v>
      </c>
      <c r="AC21" s="139">
        <f>(COUNTIF(Saisie!X14:X16,"=1")+COUNTIF(Saisie!X14:X16,"=2"))/$G21</f>
        <v>0</v>
      </c>
      <c r="AD21" s="139">
        <f>(COUNTIF(Saisie!Y14:Y16,"=1")+COUNTIF(Saisie!Y14:Y16,"=2"))/$G21</f>
        <v>0</v>
      </c>
      <c r="AE21" s="139">
        <f>(COUNTIF(Saisie!Z14:Z16,"=1")+COUNTIF(Saisie!Z14:Z16,"=2"))/$G21</f>
        <v>0</v>
      </c>
      <c r="AF21" s="139">
        <f>(COUNTIF(Saisie!AA14:AA16,"=1")+COUNTIF(Saisie!AA14:AA16,"=2"))/$G21</f>
        <v>0</v>
      </c>
      <c r="AG21" s="139">
        <f>(COUNTIF(Saisie!AB14:AB16,"=1")+COUNTIF(Saisie!AB14:AB16,"=2"))/$G21</f>
        <v>0</v>
      </c>
      <c r="AH21" s="139">
        <f>(COUNTIF(Saisie!AC14:AC16,"=1")+COUNTIF(Saisie!AC14:AC16,"=2"))/$G21</f>
        <v>0</v>
      </c>
      <c r="AI21" s="139">
        <f>(COUNTIF(Saisie!AD14:AD16,"=1")+COUNTIF(Saisie!AD14:AD16,"=2"))/$G21</f>
        <v>0</v>
      </c>
      <c r="AJ21" s="139">
        <f>(COUNTIF(Saisie!AE14:AE16,"=1")+COUNTIF(Saisie!AE14:AE16,"=2"))/$G21</f>
        <v>0</v>
      </c>
      <c r="AK21" s="139">
        <f>(COUNTIF(Saisie!AF14:AF16,"=1")+COUNTIF(Saisie!AF14:AF16,"=2"))/$G21</f>
        <v>0</v>
      </c>
    </row>
    <row r="22" spans="5:37" x14ac:dyDescent="0.2">
      <c r="E22" s="135" t="s">
        <v>57</v>
      </c>
      <c r="F22" s="137" t="e">
        <f t="shared" si="0"/>
        <v>#N/A</v>
      </c>
      <c r="G22" s="140">
        <v>3</v>
      </c>
      <c r="H22" s="138" t="str">
        <f t="shared" si="1"/>
        <v>dénombrer les quantités en associant différentes représentations du nombre</v>
      </c>
      <c r="I22" s="139">
        <f>(COUNTIF(Saisie!D17:D19,"=1")+COUNTIF(Saisie!D17:D19,"=2"))/$G22</f>
        <v>0</v>
      </c>
      <c r="J22" s="139">
        <f>(COUNTIF(Saisie!E17:E19,"=1")+COUNTIF(Saisie!E17:E19,"=2"))/$G22</f>
        <v>0</v>
      </c>
      <c r="K22" s="139">
        <f>(COUNTIF(Saisie!F17:F19,"=1")+COUNTIF(Saisie!F17:F19,"=2"))/$G22</f>
        <v>0</v>
      </c>
      <c r="L22" s="139">
        <f>(COUNTIF(Saisie!G17:G19,"=1")+COUNTIF(Saisie!G17:G19,"=2"))/$G22</f>
        <v>0</v>
      </c>
      <c r="M22" s="139">
        <f>(COUNTIF(Saisie!H17:H19,"=1")+COUNTIF(Saisie!H17:H19,"=2"))/$G22</f>
        <v>0</v>
      </c>
      <c r="N22" s="139">
        <f>(COUNTIF(Saisie!I17:I19,"=1")+COUNTIF(Saisie!I17:I19,"=2"))/$G22</f>
        <v>0</v>
      </c>
      <c r="O22" s="139">
        <f>(COUNTIF(Saisie!J17:J19,"=1")+COUNTIF(Saisie!J17:J19,"=2"))/$G22</f>
        <v>0</v>
      </c>
      <c r="P22" s="139">
        <f>(COUNTIF(Saisie!K17:K19,"=1")+COUNTIF(Saisie!K17:K19,"=2"))/$G22</f>
        <v>0</v>
      </c>
      <c r="Q22" s="139">
        <f>(COUNTIF(Saisie!L17:L19,"=1")+COUNTIF(Saisie!L17:L19,"=2"))/$G22</f>
        <v>0</v>
      </c>
      <c r="R22" s="139">
        <f>(COUNTIF(Saisie!M17:M19,"=1")+COUNTIF(Saisie!M17:M19,"=2"))/$G22</f>
        <v>0</v>
      </c>
      <c r="S22" s="139">
        <f>(COUNTIF(Saisie!N17:N19,"=1")+COUNTIF(Saisie!N17:N19,"=2"))/$G22</f>
        <v>0</v>
      </c>
      <c r="T22" s="139">
        <f>(COUNTIF(Saisie!O17:O19,"=1")+COUNTIF(Saisie!O17:O19,"=2"))/$G22</f>
        <v>0</v>
      </c>
      <c r="U22" s="139">
        <f>(COUNTIF(Saisie!P17:P19,"=1")+COUNTIF(Saisie!P17:P19,"=2"))/$G22</f>
        <v>0</v>
      </c>
      <c r="V22" s="139">
        <f>(COUNTIF(Saisie!Q17:Q19,"=1")+COUNTIF(Saisie!Q17:Q19,"=2"))/$G22</f>
        <v>0</v>
      </c>
      <c r="W22" s="139">
        <f>(COUNTIF(Saisie!R17:R19,"=1")+COUNTIF(Saisie!R17:R19,"=2"))/$G22</f>
        <v>0</v>
      </c>
      <c r="X22" s="139">
        <f>(COUNTIF(Saisie!S17:S19,"=1")+COUNTIF(Saisie!S17:S19,"=2"))/$G22</f>
        <v>0</v>
      </c>
      <c r="Y22" s="139">
        <f>(COUNTIF(Saisie!T17:T19,"=1")+COUNTIF(Saisie!T17:T19,"=2"))/$G22</f>
        <v>0</v>
      </c>
      <c r="Z22" s="139">
        <f>(COUNTIF(Saisie!U17:U19,"=1")+COUNTIF(Saisie!U17:U19,"=2"))/$G22</f>
        <v>0</v>
      </c>
      <c r="AA22" s="139">
        <f>(COUNTIF(Saisie!V17:V19,"=1")+COUNTIF(Saisie!V17:V19,"=2"))/$G22</f>
        <v>0</v>
      </c>
      <c r="AB22" s="139">
        <f>(COUNTIF(Saisie!W17:W19,"=1")+COUNTIF(Saisie!W17:W19,"=2"))/$G22</f>
        <v>0</v>
      </c>
      <c r="AC22" s="139">
        <f>(COUNTIF(Saisie!X17:X19,"=1")+COUNTIF(Saisie!X17:X19,"=2"))/$G22</f>
        <v>0</v>
      </c>
      <c r="AD22" s="139">
        <f>(COUNTIF(Saisie!Y17:Y19,"=1")+COUNTIF(Saisie!Y17:Y19,"=2"))/$G22</f>
        <v>0</v>
      </c>
      <c r="AE22" s="139">
        <f>(COUNTIF(Saisie!Z17:Z19,"=1")+COUNTIF(Saisie!Z17:Z19,"=2"))/$G22</f>
        <v>0</v>
      </c>
      <c r="AF22" s="139">
        <f>(COUNTIF(Saisie!AA17:AA19,"=1")+COUNTIF(Saisie!AA17:AA19,"=2"))/$G22</f>
        <v>0</v>
      </c>
      <c r="AG22" s="139">
        <f>(COUNTIF(Saisie!AB17:AB19,"=1")+COUNTIF(Saisie!AB17:AB19,"=2"))/$G22</f>
        <v>0</v>
      </c>
      <c r="AH22" s="139">
        <f>(COUNTIF(Saisie!AC17:AC19,"=1")+COUNTIF(Saisie!AC17:AC19,"=2"))/$G22</f>
        <v>0</v>
      </c>
      <c r="AI22" s="139">
        <f>(COUNTIF(Saisie!AD17:AD19,"=1")+COUNTIF(Saisie!AD17:AD19,"=2"))/$G22</f>
        <v>0</v>
      </c>
      <c r="AJ22" s="139">
        <f>(COUNTIF(Saisie!AE17:AE19,"=1")+COUNTIF(Saisie!AE17:AE19,"=2"))/$G22</f>
        <v>0</v>
      </c>
      <c r="AK22" s="139">
        <f>(COUNTIF(Saisie!AF17:AF19,"=1")+COUNTIF(Saisie!AF17:AF19,"=2"))/$G22</f>
        <v>0</v>
      </c>
    </row>
    <row r="23" spans="5:37" x14ac:dyDescent="0.2">
      <c r="E23" s="135" t="s">
        <v>58</v>
      </c>
      <c r="F23" s="137" t="e">
        <f t="shared" si="0"/>
        <v>#N/A</v>
      </c>
      <c r="G23" s="140">
        <v>1</v>
      </c>
      <c r="H23" s="138" t="str">
        <f t="shared" si="1"/>
        <v>Dénombrer une quantité</v>
      </c>
      <c r="I23" s="139">
        <f>(COUNTIF(Saisie!D20,"=1")+COUNTIF(Saisie!D20,"=2"))/$G23</f>
        <v>0</v>
      </c>
      <c r="J23" s="139">
        <f>(COUNTIF(Saisie!E20,"=1")+COUNTIF(Saisie!E20,"=2"))/$G23</f>
        <v>0</v>
      </c>
      <c r="K23" s="139">
        <f>(COUNTIF(Saisie!F20,"=1")+COUNTIF(Saisie!F20,"=2"))/$G23</f>
        <v>0</v>
      </c>
      <c r="L23" s="139">
        <f>(COUNTIF(Saisie!G20,"=1")+COUNTIF(Saisie!G20,"=2"))/$G23</f>
        <v>0</v>
      </c>
      <c r="M23" s="139">
        <f>(COUNTIF(Saisie!H20,"=1")+COUNTIF(Saisie!H20,"=2"))/$G23</f>
        <v>0</v>
      </c>
      <c r="N23" s="139">
        <f>(COUNTIF(Saisie!I20,"=1")+COUNTIF(Saisie!I20,"=2"))/$G23</f>
        <v>0</v>
      </c>
      <c r="O23" s="139">
        <f>(COUNTIF(Saisie!J20,"=1")+COUNTIF(Saisie!J20,"=2"))/$G23</f>
        <v>0</v>
      </c>
      <c r="P23" s="139">
        <f>(COUNTIF(Saisie!K20,"=1")+COUNTIF(Saisie!K20,"=2"))/$G23</f>
        <v>0</v>
      </c>
      <c r="Q23" s="139">
        <f>(COUNTIF(Saisie!L20,"=1")+COUNTIF(Saisie!L20,"=2"))/$G23</f>
        <v>0</v>
      </c>
      <c r="R23" s="139">
        <f>(COUNTIF(Saisie!M20,"=1")+COUNTIF(Saisie!M20,"=2"))/$G23</f>
        <v>0</v>
      </c>
      <c r="S23" s="139">
        <f>(COUNTIF(Saisie!N20,"=1")+COUNTIF(Saisie!N20,"=2"))/$G23</f>
        <v>0</v>
      </c>
      <c r="T23" s="139">
        <f>(COUNTIF(Saisie!O20,"=1")+COUNTIF(Saisie!O20,"=2"))/$G23</f>
        <v>0</v>
      </c>
      <c r="U23" s="139">
        <f>(COUNTIF(Saisie!P20,"=1")+COUNTIF(Saisie!P20,"=2"))/$G23</f>
        <v>0</v>
      </c>
      <c r="V23" s="139">
        <f>(COUNTIF(Saisie!Q20,"=1")+COUNTIF(Saisie!Q20,"=2"))/$G23</f>
        <v>0</v>
      </c>
      <c r="W23" s="139">
        <f>(COUNTIF(Saisie!R20,"=1")+COUNTIF(Saisie!R20,"=2"))/$G23</f>
        <v>0</v>
      </c>
      <c r="X23" s="139">
        <f>(COUNTIF(Saisie!S20,"=1")+COUNTIF(Saisie!S20,"=2"))/$G23</f>
        <v>0</v>
      </c>
      <c r="Y23" s="139">
        <f>(COUNTIF(Saisie!T20,"=1")+COUNTIF(Saisie!T20,"=2"))/$G23</f>
        <v>0</v>
      </c>
      <c r="Z23" s="139">
        <f>(COUNTIF(Saisie!U20,"=1")+COUNTIF(Saisie!U20,"=2"))/$G23</f>
        <v>0</v>
      </c>
      <c r="AA23" s="139">
        <f>(COUNTIF(Saisie!V20,"=1")+COUNTIF(Saisie!V20,"=2"))/$G23</f>
        <v>0</v>
      </c>
      <c r="AB23" s="139">
        <f>(COUNTIF(Saisie!W20,"=1")+COUNTIF(Saisie!W20,"=2"))/$G23</f>
        <v>0</v>
      </c>
      <c r="AC23" s="139">
        <f>(COUNTIF(Saisie!X20,"=1")+COUNTIF(Saisie!X20,"=2"))/$G23</f>
        <v>0</v>
      </c>
      <c r="AD23" s="139">
        <f>(COUNTIF(Saisie!Y20,"=1")+COUNTIF(Saisie!Y20,"=2"))/$G23</f>
        <v>0</v>
      </c>
      <c r="AE23" s="139">
        <f>(COUNTIF(Saisie!Z20,"=1")+COUNTIF(Saisie!Z20,"=2"))/$G23</f>
        <v>0</v>
      </c>
      <c r="AF23" s="139">
        <f>(COUNTIF(Saisie!AA20,"=1")+COUNTIF(Saisie!AA20,"=2"))/$G23</f>
        <v>0</v>
      </c>
      <c r="AG23" s="139">
        <f>(COUNTIF(Saisie!AB20,"=1")+COUNTIF(Saisie!AB20,"=2"))/$G23</f>
        <v>0</v>
      </c>
      <c r="AH23" s="139">
        <f>(COUNTIF(Saisie!AC20,"=1")+COUNTIF(Saisie!AC20,"=2"))/$G23</f>
        <v>0</v>
      </c>
      <c r="AI23" s="139">
        <f>(COUNTIF(Saisie!AD20,"=1")+COUNTIF(Saisie!AD20,"=2"))/$G23</f>
        <v>0</v>
      </c>
      <c r="AJ23" s="139">
        <f>(COUNTIF(Saisie!AE20,"=1")+COUNTIF(Saisie!AE20,"=2"))/$G23</f>
        <v>0</v>
      </c>
      <c r="AK23" s="139">
        <f>(COUNTIF(Saisie!AF20,"=1")+COUNTIF(Saisie!AF20,"=2"))/$G23</f>
        <v>0</v>
      </c>
    </row>
    <row r="24" spans="5:37" x14ac:dyDescent="0.2">
      <c r="E24" s="135" t="s">
        <v>59</v>
      </c>
      <c r="F24" s="137" t="e">
        <f t="shared" si="0"/>
        <v>#N/A</v>
      </c>
      <c r="G24" s="140">
        <v>5</v>
      </c>
      <c r="H24" s="138" t="str">
        <f t="shared" si="1"/>
        <v>Identifier les informations spatiales</v>
      </c>
      <c r="I24" s="139">
        <f>(COUNTIF(Saisie!D21:D25,"=1")+COUNTIF(Saisie!D21:D25,"=2"))/$G24</f>
        <v>0</v>
      </c>
      <c r="J24" s="139">
        <f>(COUNTIF(Saisie!E21:E25,"=1")+COUNTIF(Saisie!E21:E25,"=2"))/$G24</f>
        <v>0</v>
      </c>
      <c r="K24" s="139">
        <f>(COUNTIF(Saisie!F21:F25,"=1")+COUNTIF(Saisie!F21:F25,"=2"))/$G24</f>
        <v>0</v>
      </c>
      <c r="L24" s="139">
        <f>(COUNTIF(Saisie!G21:G25,"=1")+COUNTIF(Saisie!G21:G25,"=2"))/$G24</f>
        <v>0</v>
      </c>
      <c r="M24" s="139">
        <f>(COUNTIF(Saisie!H21:H25,"=1")+COUNTIF(Saisie!H21:H25,"=2"))/$G24</f>
        <v>0</v>
      </c>
      <c r="N24" s="139">
        <f>(COUNTIF(Saisie!I21:I25,"=1")+COUNTIF(Saisie!I21:I25,"=2"))/$G24</f>
        <v>0</v>
      </c>
      <c r="O24" s="139">
        <f>(COUNTIF(Saisie!J21:J25,"=1")+COUNTIF(Saisie!J21:J25,"=2"))/$G24</f>
        <v>0</v>
      </c>
      <c r="P24" s="139">
        <f>(COUNTIF(Saisie!K21:K25,"=1")+COUNTIF(Saisie!K21:K25,"=2"))/$G24</f>
        <v>0</v>
      </c>
      <c r="Q24" s="139">
        <f>(COUNTIF(Saisie!L21:L25,"=1")+COUNTIF(Saisie!L21:L25,"=2"))/$G24</f>
        <v>0</v>
      </c>
      <c r="R24" s="139">
        <f>(COUNTIF(Saisie!M21:M25,"=1")+COUNTIF(Saisie!M21:M25,"=2"))/$G24</f>
        <v>0</v>
      </c>
      <c r="S24" s="139">
        <f>(COUNTIF(Saisie!N21:N25,"=1")+COUNTIF(Saisie!N21:N25,"=2"))/$G24</f>
        <v>0</v>
      </c>
      <c r="T24" s="139">
        <f>(COUNTIF(Saisie!O21:O25,"=1")+COUNTIF(Saisie!O21:O25,"=2"))/$G24</f>
        <v>0</v>
      </c>
      <c r="U24" s="139">
        <f>(COUNTIF(Saisie!P21:P25,"=1")+COUNTIF(Saisie!P21:P25,"=2"))/$G24</f>
        <v>0</v>
      </c>
      <c r="V24" s="139">
        <f>(COUNTIF(Saisie!Q21:Q25,"=1")+COUNTIF(Saisie!Q21:Q25,"=2"))/$G24</f>
        <v>0</v>
      </c>
      <c r="W24" s="139">
        <f>(COUNTIF(Saisie!R21:R25,"=1")+COUNTIF(Saisie!R21:R25,"=2"))/$G24</f>
        <v>0</v>
      </c>
      <c r="X24" s="139">
        <f>(COUNTIF(Saisie!S21:S25,"=1")+COUNTIF(Saisie!S21:S25,"=2"))/$G24</f>
        <v>0</v>
      </c>
      <c r="Y24" s="139">
        <f>(COUNTIF(Saisie!T21:T25,"=1")+COUNTIF(Saisie!T21:T25,"=2"))/$G24</f>
        <v>0</v>
      </c>
      <c r="Z24" s="139">
        <f>(COUNTIF(Saisie!U21:U25,"=1")+COUNTIF(Saisie!U21:U25,"=2"))/$G24</f>
        <v>0</v>
      </c>
      <c r="AA24" s="139">
        <f>(COUNTIF(Saisie!V21:V25,"=1")+COUNTIF(Saisie!V21:V25,"=2"))/$G24</f>
        <v>0</v>
      </c>
      <c r="AB24" s="139">
        <f>(COUNTIF(Saisie!W21:W25,"=1")+COUNTIF(Saisie!W21:W25,"=2"))/$G24</f>
        <v>0</v>
      </c>
      <c r="AC24" s="139">
        <f>(COUNTIF(Saisie!X21:X25,"=1")+COUNTIF(Saisie!X21:X25,"=2"))/$G24</f>
        <v>0</v>
      </c>
      <c r="AD24" s="139">
        <f>(COUNTIF(Saisie!Y21:Y25,"=1")+COUNTIF(Saisie!Y21:Y25,"=2"))/$G24</f>
        <v>0</v>
      </c>
      <c r="AE24" s="139">
        <f>(COUNTIF(Saisie!Z21:Z25,"=1")+COUNTIF(Saisie!Z21:Z25,"=2"))/$G24</f>
        <v>0</v>
      </c>
      <c r="AF24" s="139">
        <f>(COUNTIF(Saisie!AA21:AA25,"=1")+COUNTIF(Saisie!AA21:AA25,"=2"))/$G24</f>
        <v>0</v>
      </c>
      <c r="AG24" s="139">
        <f>(COUNTIF(Saisie!AB21:AB25,"=1")+COUNTIF(Saisie!AB21:AB25,"=2"))/$G24</f>
        <v>0</v>
      </c>
      <c r="AH24" s="139">
        <f>(COUNTIF(Saisie!AC21:AC25,"=1")+COUNTIF(Saisie!AC21:AC25,"=2"))/$G24</f>
        <v>0</v>
      </c>
      <c r="AI24" s="139">
        <f>(COUNTIF(Saisie!AD21:AD25,"=1")+COUNTIF(Saisie!AD21:AD25,"=2"))/$G24</f>
        <v>0</v>
      </c>
      <c r="AJ24" s="139">
        <f>(COUNTIF(Saisie!AE21:AE25,"=1")+COUNTIF(Saisie!AE21:AE25,"=2"))/$G24</f>
        <v>0</v>
      </c>
      <c r="AK24" s="139">
        <f>(COUNTIF(Saisie!AF21:AF25,"=1")+COUNTIF(Saisie!AF21:AF25,"=2"))/$G24</f>
        <v>0</v>
      </c>
    </row>
    <row r="25" spans="5:37" x14ac:dyDescent="0.2">
      <c r="E25" s="135" t="s">
        <v>60</v>
      </c>
      <c r="F25" s="137" t="e">
        <f t="shared" si="0"/>
        <v>#N/A</v>
      </c>
      <c r="G25" s="140">
        <v>4</v>
      </c>
      <c r="H25" s="138" t="str">
        <f t="shared" si="1"/>
        <v>Identifier le principe d’organisation d’un algorithme</v>
      </c>
      <c r="I25" s="139">
        <f>(COUNTIF(Saisie!D26:D29,"=1")+COUNTIF(Saisie!D26:D29,"=2"))/$G25</f>
        <v>0</v>
      </c>
      <c r="J25" s="139">
        <f>(COUNTIF(Saisie!E26:E29,"=1")+COUNTIF(Saisie!E26:E29,"=2"))/$G25</f>
        <v>0</v>
      </c>
      <c r="K25" s="139">
        <f>(COUNTIF(Saisie!F26:F29,"=1")+COUNTIF(Saisie!F26:F29,"=2"))/$G25</f>
        <v>0</v>
      </c>
      <c r="L25" s="139">
        <f>(COUNTIF(Saisie!G26:G29,"=1")+COUNTIF(Saisie!G26:G29,"=2"))/$G25</f>
        <v>0</v>
      </c>
      <c r="M25" s="139">
        <f>(COUNTIF(Saisie!H26:H29,"=1")+COUNTIF(Saisie!H26:H29,"=2"))/$G25</f>
        <v>0</v>
      </c>
      <c r="N25" s="139">
        <f>(COUNTIF(Saisie!I26:I29,"=1")+COUNTIF(Saisie!I26:I29,"=2"))/$G25</f>
        <v>0</v>
      </c>
      <c r="O25" s="139">
        <f>(COUNTIF(Saisie!J26:J29,"=1")+COUNTIF(Saisie!J26:J29,"=2"))/$G25</f>
        <v>0</v>
      </c>
      <c r="P25" s="139">
        <f>(COUNTIF(Saisie!K26:K29,"=1")+COUNTIF(Saisie!K26:K29,"=2"))/$G25</f>
        <v>0</v>
      </c>
      <c r="Q25" s="139">
        <f>(COUNTIF(Saisie!L26:L29,"=1")+COUNTIF(Saisie!L26:L29,"=2"))/$G25</f>
        <v>0</v>
      </c>
      <c r="R25" s="139">
        <f>(COUNTIF(Saisie!M26:M29,"=1")+COUNTIF(Saisie!M26:M29,"=2"))/$G25</f>
        <v>0</v>
      </c>
      <c r="S25" s="139">
        <f>(COUNTIF(Saisie!N26:N29,"=1")+COUNTIF(Saisie!N26:N29,"=2"))/$G25</f>
        <v>0</v>
      </c>
      <c r="T25" s="139">
        <f>(COUNTIF(Saisie!O26:O29,"=1")+COUNTIF(Saisie!O26:O29,"=2"))/$G25</f>
        <v>0</v>
      </c>
      <c r="U25" s="139">
        <f>(COUNTIF(Saisie!P26:P29,"=1")+COUNTIF(Saisie!P26:P29,"=2"))/$G25</f>
        <v>0</v>
      </c>
      <c r="V25" s="139">
        <f>(COUNTIF(Saisie!Q26:Q29,"=1")+COUNTIF(Saisie!Q26:Q29,"=2"))/$G25</f>
        <v>0</v>
      </c>
      <c r="W25" s="139">
        <f>(COUNTIF(Saisie!R26:R29,"=1")+COUNTIF(Saisie!R26:R29,"=2"))/$G25</f>
        <v>0</v>
      </c>
      <c r="X25" s="139">
        <f>(COUNTIF(Saisie!S26:S29,"=1")+COUNTIF(Saisie!S26:S29,"=2"))/$G25</f>
        <v>0</v>
      </c>
      <c r="Y25" s="139">
        <f>(COUNTIF(Saisie!T26:T29,"=1")+COUNTIF(Saisie!T26:T29,"=2"))/$G25</f>
        <v>0</v>
      </c>
      <c r="Z25" s="139">
        <f>(COUNTIF(Saisie!U26:U29,"=1")+COUNTIF(Saisie!U26:U29,"=2"))/$G25</f>
        <v>0</v>
      </c>
      <c r="AA25" s="139">
        <f>(COUNTIF(Saisie!V26:V29,"=1")+COUNTIF(Saisie!V26:V29,"=2"))/$G25</f>
        <v>0</v>
      </c>
      <c r="AB25" s="139">
        <f>(COUNTIF(Saisie!W26:W29,"=1")+COUNTIF(Saisie!W26:W29,"=2"))/$G25</f>
        <v>0</v>
      </c>
      <c r="AC25" s="139">
        <f>(COUNTIF(Saisie!X26:X29,"=1")+COUNTIF(Saisie!X26:X29,"=2"))/$G25</f>
        <v>0</v>
      </c>
      <c r="AD25" s="139">
        <f>(COUNTIF(Saisie!Y26:Y29,"=1")+COUNTIF(Saisie!Y26:Y29,"=2"))/$G25</f>
        <v>0</v>
      </c>
      <c r="AE25" s="139">
        <f>(COUNTIF(Saisie!Z26:Z29,"=1")+COUNTIF(Saisie!Z26:Z29,"=2"))/$G25</f>
        <v>0</v>
      </c>
      <c r="AF25" s="139">
        <f>(COUNTIF(Saisie!AA26:AA29,"=1")+COUNTIF(Saisie!AA26:AA29,"=2"))/$G25</f>
        <v>0</v>
      </c>
      <c r="AG25" s="139">
        <f>(COUNTIF(Saisie!AB26:AB29,"=1")+COUNTIF(Saisie!AB26:AB29,"=2"))/$G25</f>
        <v>0</v>
      </c>
      <c r="AH25" s="139">
        <f>(COUNTIF(Saisie!AC26:AC29,"=1")+COUNTIF(Saisie!AC26:AC29,"=2"))/$G25</f>
        <v>0</v>
      </c>
      <c r="AI25" s="139">
        <f>(COUNTIF(Saisie!AD26:AD29,"=1")+COUNTIF(Saisie!AD26:AD29,"=2"))/$G25</f>
        <v>0</v>
      </c>
      <c r="AJ25" s="139">
        <f>(COUNTIF(Saisie!AE26:AE29,"=1")+COUNTIF(Saisie!AE26:AE29,"=2"))/$G25</f>
        <v>0</v>
      </c>
      <c r="AK25" s="139">
        <f>(COUNTIF(Saisie!AF26:AF29,"=1")+COUNTIF(Saisie!AF26:AF29,"=2"))/$G25</f>
        <v>0</v>
      </c>
    </row>
    <row r="26" spans="5:37" x14ac:dyDescent="0.2">
      <c r="E26" s="135" t="s">
        <v>61</v>
      </c>
      <c r="F26" s="137" t="e">
        <f t="shared" si="0"/>
        <v>#N/A</v>
      </c>
      <c r="G26" s="140">
        <v>3</v>
      </c>
      <c r="H26" s="138" t="str">
        <f t="shared" si="1"/>
        <v>Recomposer mentalement des petites quantités pour résoudre un problème</v>
      </c>
      <c r="I26" s="139">
        <f>(COUNTIF(Saisie!D30:D32,"=1")+COUNTIF(Saisie!D30:D32,"=2"))/$G27</f>
        <v>0</v>
      </c>
      <c r="J26" s="139">
        <f>(COUNTIF(Saisie!E30:E32,"=1")+COUNTIF(Saisie!E30:E32,"=2"))/$G27</f>
        <v>0</v>
      </c>
      <c r="K26" s="139">
        <f>(COUNTIF(Saisie!F30:F32,"=1")+COUNTIF(Saisie!F30:F32,"=2"))/$G27</f>
        <v>0</v>
      </c>
      <c r="L26" s="139">
        <f>(COUNTIF(Saisie!G30:G32,"=1")+COUNTIF(Saisie!G30:G32,"=2"))/$G27</f>
        <v>0</v>
      </c>
      <c r="M26" s="139">
        <f>(COUNTIF(Saisie!H30:H32,"=1")+COUNTIF(Saisie!H30:H32,"=2"))/$G27</f>
        <v>0</v>
      </c>
      <c r="N26" s="139">
        <f>(COUNTIF(Saisie!I30:I32,"=1")+COUNTIF(Saisie!I30:I32,"=2"))/$G27</f>
        <v>0</v>
      </c>
      <c r="O26" s="139">
        <f>(COUNTIF(Saisie!J30:J32,"=1")+COUNTIF(Saisie!J30:J32,"=2"))/$G27</f>
        <v>0</v>
      </c>
      <c r="P26" s="139">
        <f>(COUNTIF(Saisie!K30:K32,"=1")+COUNTIF(Saisie!K30:K32,"=2"))/$G27</f>
        <v>0</v>
      </c>
      <c r="Q26" s="139">
        <f>(COUNTIF(Saisie!L30:L32,"=1")+COUNTIF(Saisie!L30:L32,"=2"))/$G27</f>
        <v>0</v>
      </c>
      <c r="R26" s="139">
        <f>(COUNTIF(Saisie!M30:M32,"=1")+COUNTIF(Saisie!M30:M32,"=2"))/$G27</f>
        <v>0</v>
      </c>
      <c r="S26" s="139">
        <f>(COUNTIF(Saisie!N30:N32,"=1")+COUNTIF(Saisie!N30:N32,"=2"))/$G27</f>
        <v>0</v>
      </c>
      <c r="T26" s="139">
        <f>(COUNTIF(Saisie!O30:O32,"=1")+COUNTIF(Saisie!O30:O32,"=2"))/$G27</f>
        <v>0</v>
      </c>
      <c r="U26" s="139">
        <f>(COUNTIF(Saisie!P30:P32,"=1")+COUNTIF(Saisie!P30:P32,"=2"))/$G27</f>
        <v>0</v>
      </c>
      <c r="V26" s="139">
        <f>(COUNTIF(Saisie!Q30:Q32,"=1")+COUNTIF(Saisie!Q30:Q32,"=2"))/$G27</f>
        <v>0</v>
      </c>
      <c r="W26" s="139">
        <f>(COUNTIF(Saisie!R30:R32,"=1")+COUNTIF(Saisie!R30:R32,"=2"))/$G27</f>
        <v>0</v>
      </c>
      <c r="X26" s="139">
        <f>(COUNTIF(Saisie!S30:S32,"=1")+COUNTIF(Saisie!S30:S32,"=2"))/$G27</f>
        <v>0</v>
      </c>
      <c r="Y26" s="139">
        <f>(COUNTIF(Saisie!T30:T32,"=1")+COUNTIF(Saisie!T30:T32,"=2"))/$G27</f>
        <v>0</v>
      </c>
      <c r="Z26" s="139">
        <f>(COUNTIF(Saisie!U30:U32,"=1")+COUNTIF(Saisie!U30:U32,"=2"))/$G27</f>
        <v>0</v>
      </c>
      <c r="AA26" s="139">
        <f>(COUNTIF(Saisie!V30:V32,"=1")+COUNTIF(Saisie!V30:V32,"=2"))/$G27</f>
        <v>0</v>
      </c>
      <c r="AB26" s="139">
        <f>(COUNTIF(Saisie!W30:W32,"=1")+COUNTIF(Saisie!W30:W32,"=2"))/$G27</f>
        <v>0</v>
      </c>
      <c r="AC26" s="139">
        <f>(COUNTIF(Saisie!X30:X32,"=1")+COUNTIF(Saisie!X30:X32,"=2"))/$G27</f>
        <v>0</v>
      </c>
      <c r="AD26" s="139">
        <f>(COUNTIF(Saisie!Y30:Y32,"=1")+COUNTIF(Saisie!Y30:Y32,"=2"))/$G27</f>
        <v>0</v>
      </c>
      <c r="AE26" s="139">
        <f>(COUNTIF(Saisie!Z30:Z32,"=1")+COUNTIF(Saisie!Z30:Z32,"=2"))/$G27</f>
        <v>0</v>
      </c>
      <c r="AF26" s="139">
        <f>(COUNTIF(Saisie!AA30:AA32,"=1")+COUNTIF(Saisie!AA30:AA32,"=2"))/$G27</f>
        <v>0</v>
      </c>
      <c r="AG26" s="139">
        <f>(COUNTIF(Saisie!AB30:AB32,"=1")+COUNTIF(Saisie!AB30:AB32,"=2"))/$G27</f>
        <v>0</v>
      </c>
      <c r="AH26" s="139">
        <f>(COUNTIF(Saisie!AC30:AC32,"=1")+COUNTIF(Saisie!AC30:AC32,"=2"))/$G27</f>
        <v>0</v>
      </c>
      <c r="AI26" s="139">
        <f>(COUNTIF(Saisie!AD30:AD32,"=1")+COUNTIF(Saisie!AD30:AD32,"=2"))/$G27</f>
        <v>0</v>
      </c>
      <c r="AJ26" s="139">
        <f>(COUNTIF(Saisie!AE30:AE32,"=1")+COUNTIF(Saisie!AE30:AE32,"=2"))/$G27</f>
        <v>0</v>
      </c>
      <c r="AK26" s="139">
        <f>(COUNTIF(Saisie!AF30:AF32,"=1")+COUNTIF(Saisie!AF30:AF32,"=2"))/$G27</f>
        <v>0</v>
      </c>
    </row>
    <row r="27" spans="5:37" x14ac:dyDescent="0.2">
      <c r="E27" s="135" t="s">
        <v>62</v>
      </c>
      <c r="F27" s="137" t="e">
        <f t="shared" si="0"/>
        <v>#N/A</v>
      </c>
      <c r="G27" s="140">
        <v>4</v>
      </c>
      <c r="H27" s="138" t="str">
        <f t="shared" si="1"/>
        <v>Constituer une collection</v>
      </c>
      <c r="I27" s="139">
        <f>(COUNTIF(Saisie!D33:D36,"=1")+COUNTIF(Saisie!D33:D36,"=2"))/$G27</f>
        <v>0</v>
      </c>
      <c r="J27" s="139">
        <f>(COUNTIF(Saisie!E33:E36,"=1")+COUNTIF(Saisie!E33:E36,"=2"))/$G27</f>
        <v>0</v>
      </c>
      <c r="K27" s="139">
        <f>(COUNTIF(Saisie!F33:F36,"=1")+COUNTIF(Saisie!F33:F36,"=2"))/$G27</f>
        <v>0</v>
      </c>
      <c r="L27" s="139">
        <f>(COUNTIF(Saisie!G33:G36,"=1")+COUNTIF(Saisie!G33:G36,"=2"))/$G27</f>
        <v>0</v>
      </c>
      <c r="M27" s="139">
        <f>(COUNTIF(Saisie!H33:H36,"=1")+COUNTIF(Saisie!H33:H36,"=2"))/$G27</f>
        <v>0</v>
      </c>
      <c r="N27" s="139">
        <f>(COUNTIF(Saisie!I33:I36,"=1")+COUNTIF(Saisie!I33:I36,"=2"))/$G27</f>
        <v>0</v>
      </c>
      <c r="O27" s="139">
        <f>(COUNTIF(Saisie!J33:J36,"=1")+COUNTIF(Saisie!J33:J36,"=2"))/$G27</f>
        <v>0</v>
      </c>
      <c r="P27" s="139">
        <f>(COUNTIF(Saisie!K33:K36,"=1")+COUNTIF(Saisie!K33:K36,"=2"))/$G27</f>
        <v>0</v>
      </c>
      <c r="Q27" s="139">
        <f>(COUNTIF(Saisie!L33:L36,"=1")+COUNTIF(Saisie!L33:L36,"=2"))/$G27</f>
        <v>0</v>
      </c>
      <c r="R27" s="139">
        <f>(COUNTIF(Saisie!M33:M36,"=1")+COUNTIF(Saisie!M33:M36,"=2"))/$G27</f>
        <v>0</v>
      </c>
      <c r="S27" s="139">
        <f>(COUNTIF(Saisie!N33:N36,"=1")+COUNTIF(Saisie!N33:N36,"=2"))/$G27</f>
        <v>0</v>
      </c>
      <c r="T27" s="139">
        <f>(COUNTIF(Saisie!O33:O36,"=1")+COUNTIF(Saisie!O33:O36,"=2"))/$G27</f>
        <v>0</v>
      </c>
      <c r="U27" s="139">
        <f>(COUNTIF(Saisie!P33:P36,"=1")+COUNTIF(Saisie!P33:P36,"=2"))/$G27</f>
        <v>0</v>
      </c>
      <c r="V27" s="139">
        <f>(COUNTIF(Saisie!Q33:Q36,"=1")+COUNTIF(Saisie!Q33:Q36,"=2"))/$G27</f>
        <v>0</v>
      </c>
      <c r="W27" s="139">
        <f>(COUNTIF(Saisie!R33:R36,"=1")+COUNTIF(Saisie!R33:R36,"=2"))/$G27</f>
        <v>0</v>
      </c>
      <c r="X27" s="139">
        <f>(COUNTIF(Saisie!S33:S36,"=1")+COUNTIF(Saisie!S33:S36,"=2"))/$G27</f>
        <v>0</v>
      </c>
      <c r="Y27" s="139">
        <f>(COUNTIF(Saisie!T33:T36,"=1")+COUNTIF(Saisie!T33:T36,"=2"))/$G27</f>
        <v>0</v>
      </c>
      <c r="Z27" s="139">
        <f>(COUNTIF(Saisie!U33:U36,"=1")+COUNTIF(Saisie!U33:U36,"=2"))/$G27</f>
        <v>0</v>
      </c>
      <c r="AA27" s="139">
        <f>(COUNTIF(Saisie!V33:V36,"=1")+COUNTIF(Saisie!V33:V36,"=2"))/$G27</f>
        <v>0</v>
      </c>
      <c r="AB27" s="139">
        <f>(COUNTIF(Saisie!W33:W36,"=1")+COUNTIF(Saisie!W33:W36,"=2"))/$G27</f>
        <v>0</v>
      </c>
      <c r="AC27" s="139">
        <f>(COUNTIF(Saisie!X33:X36,"=1")+COUNTIF(Saisie!X33:X36,"=2"))/$G27</f>
        <v>0</v>
      </c>
      <c r="AD27" s="139">
        <f>(COUNTIF(Saisie!Y33:Y36,"=1")+COUNTIF(Saisie!Y33:Y36,"=2"))/$G27</f>
        <v>0</v>
      </c>
      <c r="AE27" s="139">
        <f>(COUNTIF(Saisie!Z33:Z36,"=1")+COUNTIF(Saisie!Z33:Z36,"=2"))/$G27</f>
        <v>0</v>
      </c>
      <c r="AF27" s="139">
        <f>(COUNTIF(Saisie!AA33:AA36,"=1")+COUNTIF(Saisie!AA33:AA36,"=2"))/$G27</f>
        <v>0</v>
      </c>
      <c r="AG27" s="139">
        <f>(COUNTIF(Saisie!AB33:AB36,"=1")+COUNTIF(Saisie!AB33:AB36,"=2"))/$G27</f>
        <v>0</v>
      </c>
      <c r="AH27" s="139">
        <f>(COUNTIF(Saisie!AC33:AC36,"=1")+COUNTIF(Saisie!AC33:AC36,"=2"))/$G27</f>
        <v>0</v>
      </c>
      <c r="AI27" s="139">
        <f>(COUNTIF(Saisie!AD33:AD36,"=1")+COUNTIF(Saisie!AD33:AD36,"=2"))/$G27</f>
        <v>0</v>
      </c>
      <c r="AJ27" s="139">
        <f>(COUNTIF(Saisie!AE33:AE36,"=1")+COUNTIF(Saisie!AE33:AE36,"=2"))/$G27</f>
        <v>0</v>
      </c>
      <c r="AK27" s="139">
        <f>(COUNTIF(Saisie!AF33:AF36,"=1")+COUNTIF(Saisie!AF33:AF36,"=2"))/$G27</f>
        <v>0</v>
      </c>
    </row>
    <row r="28" spans="5:37" x14ac:dyDescent="0.2">
      <c r="G28" s="137"/>
      <c r="H28" s="137"/>
    </row>
    <row r="29" spans="5:37" x14ac:dyDescent="0.2">
      <c r="G29" s="137"/>
      <c r="H29" s="137"/>
    </row>
    <row r="30" spans="5:37" x14ac:dyDescent="0.2">
      <c r="G30" s="137"/>
      <c r="H30" s="137"/>
    </row>
    <row r="34" spans="7:8" x14ac:dyDescent="0.2">
      <c r="G34" s="137"/>
      <c r="H34" s="137"/>
    </row>
    <row r="35" spans="7:8" x14ac:dyDescent="0.2">
      <c r="G35" s="137"/>
      <c r="H35" s="137"/>
    </row>
    <row r="36" spans="7:8" x14ac:dyDescent="0.2">
      <c r="G36" s="137"/>
      <c r="H36" s="137"/>
    </row>
    <row r="37" spans="7:8" x14ac:dyDescent="0.2">
      <c r="G37" s="137"/>
      <c r="H37" s="137"/>
    </row>
    <row r="38" spans="7:8" x14ac:dyDescent="0.2">
      <c r="G38" s="137"/>
      <c r="H38" s="137"/>
    </row>
    <row r="39" spans="7:8" x14ac:dyDescent="0.2">
      <c r="G39" s="137"/>
      <c r="H39" s="137"/>
    </row>
    <row r="40" spans="7:8" x14ac:dyDescent="0.2">
      <c r="G40" s="137"/>
      <c r="H40" s="137"/>
    </row>
    <row r="41" spans="7:8" x14ac:dyDescent="0.2">
      <c r="G41" s="137"/>
      <c r="H41" s="137"/>
    </row>
    <row r="42" spans="7:8" x14ac:dyDescent="0.2">
      <c r="G42" s="137"/>
      <c r="H42" s="137"/>
    </row>
  </sheetData>
  <sheetProtection sheet="1" objects="1" scenarios="1" selectLockedCells="1"/>
  <mergeCells count="1">
    <mergeCell ref="B1:C1"/>
  </mergeCells>
  <pageMargins left="0.25" right="0.25" top="0.75" bottom="0.75" header="0.3" footer="0.3"/>
  <pageSetup paperSize="9" scale="76"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Classe!$E$10:$E$38</xm:f>
          </x14:formula1>
          <xm:sqref>B4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BJ106"/>
  <sheetViews>
    <sheetView showGridLines="0" zoomScaleNormal="100" workbookViewId="0">
      <selection activeCell="C3" sqref="C3"/>
    </sheetView>
  </sheetViews>
  <sheetFormatPr baseColWidth="10" defaultRowHeight="12.75" x14ac:dyDescent="0.2"/>
  <cols>
    <col min="1" max="1" width="4.140625" customWidth="1"/>
    <col min="2" max="3" width="10.7109375" customWidth="1"/>
    <col min="4" max="4" width="90.7109375" customWidth="1"/>
    <col min="5" max="5" width="89" customWidth="1"/>
    <col min="6" max="6" width="6.5703125" customWidth="1"/>
    <col min="7" max="7" width="43" style="122" customWidth="1"/>
    <col min="8" max="8" width="8.7109375" style="122" customWidth="1"/>
    <col min="9" max="10" width="11.42578125" style="122"/>
    <col min="11" max="62" width="11.42578125" style="2"/>
  </cols>
  <sheetData>
    <row r="1" spans="2:10" ht="22.5" x14ac:dyDescent="0.3">
      <c r="B1" s="239" t="s">
        <v>64</v>
      </c>
      <c r="C1" s="239"/>
      <c r="D1" s="239"/>
      <c r="E1" s="239"/>
      <c r="F1" s="127"/>
    </row>
    <row r="3" spans="2:10" ht="15.75" thickBot="1" x14ac:dyDescent="0.3">
      <c r="B3" s="121" t="s">
        <v>65</v>
      </c>
      <c r="C3" s="124" t="s">
        <v>66</v>
      </c>
      <c r="D3" s="122">
        <f>IF(C3="1 et 2",1,C3)</f>
        <v>1</v>
      </c>
      <c r="E3" s="122">
        <f>IF(C3="1 et 2",2,"")</f>
        <v>2</v>
      </c>
      <c r="F3" s="122"/>
      <c r="J3" s="125"/>
    </row>
    <row r="4" spans="2:10" x14ac:dyDescent="0.2">
      <c r="G4" s="142" t="str">
        <f>'Bilan Elève'!E5</f>
        <v>concepts et du lexique propres à l’écrit</v>
      </c>
      <c r="H4" s="142" t="e">
        <f>I4/J4</f>
        <v>#DIV/0!</v>
      </c>
      <c r="I4" s="122">
        <f>COUNTIF(Saisie!D49:AF57,'Bilan Classe'!$D$3)+IF($E$3&lt;&gt;"",COUNTIF(Saisie!D49:AF57,'Bilan Classe'!$E$3),0)</f>
        <v>0</v>
      </c>
      <c r="J4" s="125">
        <f>'Bilan Elève'!G5*Classe!$E$39</f>
        <v>0</v>
      </c>
    </row>
    <row r="5" spans="2:10" x14ac:dyDescent="0.2">
      <c r="G5" s="142" t="str">
        <f>'Bilan Elève'!E6</f>
        <v>écrire les lettres dictées</v>
      </c>
      <c r="H5" s="142" t="e">
        <f t="shared" ref="H5:H26" si="0">I5/J5</f>
        <v>#DIV/0!</v>
      </c>
      <c r="I5" s="122">
        <f>COUNTIF(Saisie!D58:AF58,'Bilan Classe'!$D$3)+IF($E$3&lt;&gt;"",COUNTIF(Saisie!D58:AF58,'Bilan Classe'!$E$3),0)</f>
        <v>0</v>
      </c>
      <c r="J5" s="125">
        <f>'Bilan Elève'!G6*Classe!$E$39</f>
        <v>0</v>
      </c>
    </row>
    <row r="6" spans="2:10" x14ac:dyDescent="0.2">
      <c r="G6" s="142" t="str">
        <f>'Bilan Elève'!E7</f>
        <v>reconnaître les lettres lues par l’enseignant</v>
      </c>
      <c r="H6" s="142" t="e">
        <f t="shared" si="0"/>
        <v>#DIV/0!</v>
      </c>
      <c r="I6" s="122">
        <f>COUNTIF(Saisie!D59:AF59,'Bilan Classe'!$D$3)+IF($E$3&lt;&gt;"",COUNTIF(Saisie!D59:AF59,'Bilan Classe'!$E$3),0)</f>
        <v>0</v>
      </c>
      <c r="J6" s="125">
        <f>'Bilan Elève'!G7*Classe!$E$39</f>
        <v>0</v>
      </c>
    </row>
    <row r="7" spans="2:10" x14ac:dyDescent="0.2">
      <c r="G7" s="142" t="str">
        <f>'Bilan Elève'!E8</f>
        <v>distinguer les syllabes d’un mot prononcé</v>
      </c>
      <c r="H7" s="142" t="e">
        <f t="shared" si="0"/>
        <v>#DIV/0!</v>
      </c>
      <c r="I7" s="122">
        <f>COUNTIF(Saisie!D60:AF60,'Bilan Classe'!$D$3)+IF($E$3&lt;&gt;"",COUNTIF(Saisie!D60:AF60,'Bilan Classe'!$E$3),0)</f>
        <v>0</v>
      </c>
      <c r="J7" s="125">
        <f>'Bilan Elève'!G8*Classe!$E$39</f>
        <v>0</v>
      </c>
    </row>
    <row r="8" spans="2:10" x14ac:dyDescent="0.2">
      <c r="G8" s="142" t="str">
        <f>'Bilan Elève'!E9</f>
        <v>segmenter un mot, repérer et localiser la place de la syllabe prononcée</v>
      </c>
      <c r="H8" s="142" t="e">
        <f t="shared" si="0"/>
        <v>#DIV/0!</v>
      </c>
      <c r="I8" s="122">
        <f>COUNTIF(Saisie!D61:AF61,'Bilan Classe'!$D$3)+IF($E$3&lt;&gt;"",COUNTIF(Saisie!D61:AF61,'Bilan Classe'!$E$3),0)</f>
        <v>0</v>
      </c>
      <c r="J8" s="125">
        <f>'Bilan Elève'!G9*Classe!$E$39</f>
        <v>0</v>
      </c>
    </row>
    <row r="9" spans="2:10" x14ac:dyDescent="0.2">
      <c r="G9" s="142" t="str">
        <f>'Bilan Elève'!E10</f>
        <v>identifier la syllabe commune à plusieurs mots</v>
      </c>
      <c r="H9" s="142" t="e">
        <f t="shared" si="0"/>
        <v>#DIV/0!</v>
      </c>
      <c r="I9" s="122">
        <f>COUNTIF(Saisie!D62:AF65,'Bilan Classe'!$D$3)+IF($E$3&lt;&gt;"",COUNTIF(Saisie!D62:AF65,'Bilan Classe'!$E$3),0)</f>
        <v>0</v>
      </c>
      <c r="J9" s="125">
        <f>'Bilan Elève'!G10*Classe!$E$39</f>
        <v>0</v>
      </c>
    </row>
    <row r="10" spans="2:10" x14ac:dyDescent="0.2">
      <c r="G10" s="142" t="str">
        <f>'Bilan Elève'!E11</f>
        <v>repérer des éléments communs dans des mots</v>
      </c>
      <c r="H10" s="142" t="e">
        <f t="shared" si="0"/>
        <v>#DIV/0!</v>
      </c>
      <c r="I10" s="122">
        <f>COUNTIF(Saisie!D66:AF68,'Bilan Classe'!$D$3)+IF($E$3&lt;&gt;"",COUNTIF(Saisie!D66:AF68,'Bilan Classe'!$E$3),0)</f>
        <v>0</v>
      </c>
      <c r="J10" s="125">
        <f>'Bilan Elève'!G11*Classe!$E$39</f>
        <v>0</v>
      </c>
    </row>
    <row r="11" spans="2:10" x14ac:dyDescent="0.2">
      <c r="G11" s="142" t="str">
        <f>'Bilan Elève'!E12</f>
        <v>lire des mots fréquemment rencontrés</v>
      </c>
      <c r="H11" s="142" t="e">
        <f t="shared" si="0"/>
        <v>#DIV/0!</v>
      </c>
      <c r="I11" s="122">
        <f>COUNTIF(Saisie!D69:AF72,'Bilan Classe'!$D$3)+IF($E$3&lt;&gt;"",COUNTIF(Saisie!D69:AF72,'Bilan Classe'!$E$3),0)</f>
        <v>0</v>
      </c>
      <c r="J11" s="125">
        <f>'Bilan Elève'!G12*Classe!$E$39</f>
        <v>0</v>
      </c>
    </row>
    <row r="12" spans="2:10" x14ac:dyDescent="0.2">
      <c r="G12" s="142" t="str">
        <f>'Bilan Elève'!E13</f>
        <v>dégager le thème d’un texte entendu</v>
      </c>
      <c r="H12" s="142" t="e">
        <f t="shared" si="0"/>
        <v>#DIV/0!</v>
      </c>
      <c r="I12" s="122">
        <f>COUNTIF(Saisie!D73:AF73,'Bilan Classe'!$D$3)+IF($E$3&lt;&gt;"",COUNTIF(Saisie!D73:AF73,'Bilan Classe'!$E$3),0)</f>
        <v>0</v>
      </c>
      <c r="J12" s="125">
        <f>'Bilan Elève'!G13*Classe!$E$39</f>
        <v>0</v>
      </c>
    </row>
    <row r="13" spans="2:10" x14ac:dyDescent="0.2">
      <c r="G13" s="142" t="str">
        <f>'Bilan Elève'!E14</f>
        <v>comprendre un message oral et répondre de façon pertinente</v>
      </c>
      <c r="H13" s="142" t="e">
        <f t="shared" si="0"/>
        <v>#DIV/0!</v>
      </c>
      <c r="I13" s="122">
        <f>COUNTIF(Saisie!D74:AF74,'Bilan Classe'!$D$3)+IF($E$3&lt;&gt;"",COUNTIF(Saisie!D74:AF74,'Bilan Classe'!$E$3),0)</f>
        <v>0</v>
      </c>
      <c r="J13" s="125">
        <f>'Bilan Elève'!G14*Classe!$E$39</f>
        <v>0</v>
      </c>
    </row>
    <row r="14" spans="2:10" x14ac:dyDescent="0.2">
      <c r="G14" s="142" t="str">
        <f>'Bilan Elève'!E15</f>
        <v>optimiser sa prise d'informations</v>
      </c>
      <c r="H14" s="142" t="e">
        <f t="shared" si="0"/>
        <v>#DIV/0!</v>
      </c>
      <c r="I14" s="122">
        <f>COUNTIF(Saisie!D75:AF78,'Bilan Classe'!$D$3)+IF($E$3&lt;&gt;"",COUNTIF(Saisie!D75:AF78,'Bilan Classe'!$E$3),0)</f>
        <v>0</v>
      </c>
      <c r="J14" s="125">
        <f>'Bilan Elève'!G15*Classe!$E$39</f>
        <v>0</v>
      </c>
    </row>
    <row r="15" spans="2:10" x14ac:dyDescent="0.2">
      <c r="G15" s="142" t="str">
        <f>'Bilan Elève'!E16</f>
        <v>écrire des mots</v>
      </c>
      <c r="H15" s="142" t="e">
        <f t="shared" si="0"/>
        <v>#DIV/0!</v>
      </c>
      <c r="I15" s="122">
        <f>COUNTIF(Saisie!D79:AF82,'Bilan Classe'!$D$3)+IF($E$3&lt;&gt;"",COUNTIF(Saisie!D79:AF82,'Bilan Classe'!$E$3),0)</f>
        <v>0</v>
      </c>
      <c r="J15" s="125">
        <f>'Bilan Elève'!G16*Classe!$E$39</f>
        <v>0</v>
      </c>
    </row>
    <row r="16" spans="2:10" x14ac:dyDescent="0.2">
      <c r="G16" s="142" t="str">
        <f>'Bilan Elève'!E17</f>
        <v>compléter des ensembles</v>
      </c>
      <c r="H16" s="142" t="e">
        <f t="shared" si="0"/>
        <v>#DIV/0!</v>
      </c>
      <c r="I16" s="122">
        <f>COUNTIF(Saisie!D83:AF86,'Bilan Classe'!$D$3)+IF($E$3&lt;&gt;"",COUNTIF(Saisie!D83:AF86,'Bilan Classe'!$E$3),0)</f>
        <v>0</v>
      </c>
      <c r="J16" s="125">
        <f>'Bilan Elève'!G17*Classe!$E$39</f>
        <v>0</v>
      </c>
    </row>
    <row r="17" spans="7:10" x14ac:dyDescent="0.2">
      <c r="G17" s="142" t="str">
        <f>'Bilan Elève'!E18</f>
        <v>nommer des éléments et expliciter ses stratégies</v>
      </c>
      <c r="H17" s="142" t="e">
        <f t="shared" si="0"/>
        <v>#DIV/0!</v>
      </c>
      <c r="I17" s="122">
        <f>COUNTIF(Saisie!D87:AF89,'Bilan Classe'!$D$3)+IF($E$3&lt;&gt;"",COUNTIF(Saisie!D87:AF89,'Bilan Classe'!$E$3),0)</f>
        <v>0</v>
      </c>
      <c r="J17" s="125">
        <f>'Bilan Elève'!G18*Classe!$E$39</f>
        <v>0</v>
      </c>
    </row>
    <row r="18" spans="7:10" x14ac:dyDescent="0.2">
      <c r="G18" s="142" t="str">
        <f>'Bilan Elève'!E19</f>
        <v>Associer un nombre donné à son écriture chiffrée</v>
      </c>
      <c r="H18" s="142" t="e">
        <f t="shared" si="0"/>
        <v>#DIV/0!</v>
      </c>
      <c r="I18" s="122">
        <f>COUNTIF(Saisie!D11:AF12,'Bilan Classe'!$D$3)+IF($E$3&lt;&gt;"",COUNTIF(Saisie!D11:AF12,'Bilan Classe'!$E$3),0)</f>
        <v>0</v>
      </c>
      <c r="J18" s="125">
        <f>'Bilan Elève'!G19*Classe!$E$39</f>
        <v>0</v>
      </c>
    </row>
    <row r="19" spans="7:10" x14ac:dyDescent="0.2">
      <c r="G19" s="142" t="str">
        <f>'Bilan Elève'!E20</f>
        <v>Comparer des quantités (ex 2)</v>
      </c>
      <c r="H19" s="142" t="e">
        <f t="shared" si="0"/>
        <v>#DIV/0!</v>
      </c>
      <c r="I19" s="122">
        <f>COUNTIF(Saisie!D13:AF13,'Bilan Classe'!$D$3)+IF($E$3&lt;&gt;"",COUNTIF(Saisie!D13:AF13,'Bilan Classe'!$E$3),0)</f>
        <v>0</v>
      </c>
      <c r="J19" s="125">
        <f>'Bilan Elève'!G20*Classe!$E$39</f>
        <v>0</v>
      </c>
    </row>
    <row r="20" spans="7:10" x14ac:dyDescent="0.2">
      <c r="G20" s="142" t="str">
        <f>'Bilan Elève'!E21</f>
        <v>Comparer des quantités (ex 3)</v>
      </c>
      <c r="H20" s="142" t="e">
        <f t="shared" si="0"/>
        <v>#DIV/0!</v>
      </c>
      <c r="I20" s="122">
        <f>COUNTIF(Saisie!D14:AF16,'Bilan Classe'!$D$3)+IF($E$3&lt;&gt;"",COUNTIF(Saisie!D14:AF16,'Bilan Classe'!$E$3),0)</f>
        <v>0</v>
      </c>
      <c r="J20" s="125">
        <f>'Bilan Elève'!G21*Classe!$E$39</f>
        <v>0</v>
      </c>
    </row>
    <row r="21" spans="7:10" x14ac:dyDescent="0.2">
      <c r="G21" s="142" t="str">
        <f>'Bilan Elève'!E22</f>
        <v>dénombrer les quantités en associant différentes représentations du nombre</v>
      </c>
      <c r="H21" s="142" t="e">
        <f t="shared" si="0"/>
        <v>#DIV/0!</v>
      </c>
      <c r="I21" s="122">
        <f>COUNTIF(Saisie!D17:AF19,'Bilan Classe'!$D$3)+IF($E$3&lt;&gt;"",COUNTIF(Saisie!D17:AF19,'Bilan Classe'!$E$3),0)</f>
        <v>0</v>
      </c>
      <c r="J21" s="125">
        <f>'Bilan Elève'!G22*Classe!$E$39</f>
        <v>0</v>
      </c>
    </row>
    <row r="22" spans="7:10" x14ac:dyDescent="0.2">
      <c r="G22" s="142" t="str">
        <f>'Bilan Elève'!E23</f>
        <v>Dénombrer une quantité</v>
      </c>
      <c r="H22" s="142" t="e">
        <f t="shared" si="0"/>
        <v>#DIV/0!</v>
      </c>
      <c r="I22" s="122">
        <f>COUNTIF(Saisie!D20:AF20,'Bilan Classe'!$D$3)+IF($E$3&lt;&gt;"",COUNTIF(Saisie!D20:AF20,'Bilan Classe'!$E$3),0)</f>
        <v>0</v>
      </c>
      <c r="J22" s="125">
        <f>'Bilan Elève'!G23*Classe!$E$39</f>
        <v>0</v>
      </c>
    </row>
    <row r="23" spans="7:10" x14ac:dyDescent="0.2">
      <c r="G23" s="142" t="str">
        <f>'Bilan Elève'!E24</f>
        <v>Identifier les informations spatiales</v>
      </c>
      <c r="H23" s="142" t="e">
        <f t="shared" si="0"/>
        <v>#DIV/0!</v>
      </c>
      <c r="I23" s="122">
        <f>COUNTIF(Saisie!D21:AF25,'Bilan Classe'!$D$3)+IF($E$3&lt;&gt;"",COUNTIF(Saisie!D21:AF25,'Bilan Classe'!$E$3),0)</f>
        <v>0</v>
      </c>
      <c r="J23" s="125">
        <f>'Bilan Elève'!G24*Classe!$E$39</f>
        <v>0</v>
      </c>
    </row>
    <row r="24" spans="7:10" x14ac:dyDescent="0.2">
      <c r="G24" s="142" t="str">
        <f>'Bilan Elève'!E25</f>
        <v>Identifier le principe d’organisation d’un algorithme</v>
      </c>
      <c r="H24" s="142" t="e">
        <f t="shared" si="0"/>
        <v>#DIV/0!</v>
      </c>
      <c r="I24" s="122">
        <f>COUNTIF(Saisie!D26:AF29,'Bilan Classe'!$D$3)+IF($E$3&lt;&gt;"",COUNTIF(Saisie!D26:AF29,'Bilan Classe'!$E$3),0)</f>
        <v>0</v>
      </c>
      <c r="J24" s="125">
        <f>'Bilan Elève'!G25*Classe!$E$39</f>
        <v>0</v>
      </c>
    </row>
    <row r="25" spans="7:10" x14ac:dyDescent="0.2">
      <c r="G25" s="142" t="str">
        <f>'Bilan Elève'!E26</f>
        <v>Recomposer mentalement des petites quantités pour résoudre un problème</v>
      </c>
      <c r="H25" s="142" t="e">
        <f t="shared" si="0"/>
        <v>#DIV/0!</v>
      </c>
      <c r="I25" s="122">
        <f>COUNTIF(Saisie!D30:AF32,'Bilan Classe'!$D$3)+IF($E$3&lt;&gt;"",COUNTIF(Saisie!D30:AF32,'Bilan Classe'!$E$3),0)</f>
        <v>0</v>
      </c>
      <c r="J25" s="125">
        <f>'Bilan Elève'!G26*Classe!$E$39</f>
        <v>0</v>
      </c>
    </row>
    <row r="26" spans="7:10" x14ac:dyDescent="0.2">
      <c r="G26" s="142" t="str">
        <f>'Bilan Elève'!E27</f>
        <v>Constituer une collection</v>
      </c>
      <c r="H26" s="142" t="e">
        <f t="shared" si="0"/>
        <v>#DIV/0!</v>
      </c>
      <c r="I26" s="122">
        <f>COUNTIF(Saisie!D33:AF36,'Bilan Classe'!$D$3)+IF($E$3&lt;&gt;"",COUNTIF(Saisie!D33:AF36,'Bilan Classe'!$E$3),0)</f>
        <v>0</v>
      </c>
      <c r="J26" s="125">
        <f>'Bilan Elève'!G27*Classe!$E$39</f>
        <v>0</v>
      </c>
    </row>
    <row r="27" spans="7:10" x14ac:dyDescent="0.2">
      <c r="G27" s="142"/>
      <c r="H27" s="142"/>
    </row>
    <row r="28" spans="7:10" x14ac:dyDescent="0.2">
      <c r="G28" s="142"/>
      <c r="H28" s="142"/>
    </row>
    <row r="29" spans="7:10" x14ac:dyDescent="0.2">
      <c r="G29" s="142"/>
      <c r="H29" s="142"/>
    </row>
    <row r="30" spans="7:10" x14ac:dyDescent="0.2">
      <c r="G30" s="142"/>
      <c r="H30" s="142"/>
    </row>
    <row r="31" spans="7:10" x14ac:dyDescent="0.2">
      <c r="G31" s="142"/>
      <c r="H31" s="142"/>
    </row>
    <row r="37" spans="2:62" ht="140.1" customHeight="1" x14ac:dyDescent="0.2"/>
    <row r="39" spans="2:62" ht="50.1" customHeight="1" x14ac:dyDescent="0.2">
      <c r="B39" s="141" t="s">
        <v>69</v>
      </c>
    </row>
    <row r="40" spans="2:62" s="128" customFormat="1" ht="24.95" customHeight="1" x14ac:dyDescent="0.2">
      <c r="B40" s="240" t="s">
        <v>40</v>
      </c>
      <c r="C40" s="240"/>
      <c r="D40" s="240"/>
      <c r="G40" s="143"/>
      <c r="H40" s="143"/>
      <c r="I40" s="143"/>
      <c r="J40" s="143"/>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29"/>
      <c r="AO40" s="129"/>
      <c r="AP40" s="129"/>
      <c r="AQ40" s="129"/>
      <c r="AR40" s="129"/>
      <c r="AS40" s="129"/>
      <c r="AT40" s="129"/>
      <c r="AU40" s="129"/>
      <c r="AV40" s="129"/>
      <c r="AW40" s="129"/>
      <c r="AX40" s="129"/>
      <c r="AY40" s="129"/>
      <c r="AZ40" s="129"/>
      <c r="BA40" s="129"/>
      <c r="BB40" s="129"/>
      <c r="BC40" s="129"/>
      <c r="BD40" s="129"/>
      <c r="BE40" s="129"/>
      <c r="BF40" s="129"/>
      <c r="BG40" s="129"/>
      <c r="BH40" s="129"/>
      <c r="BI40" s="129"/>
      <c r="BJ40" s="129"/>
    </row>
    <row r="41" spans="2:62" s="131" customFormat="1" ht="8.25" x14ac:dyDescent="0.15">
      <c r="G41" s="144"/>
      <c r="H41" s="144"/>
      <c r="I41" s="144"/>
      <c r="J41" s="144"/>
    </row>
    <row r="42" spans="2:62" s="131" customFormat="1" ht="8.25" x14ac:dyDescent="0.15">
      <c r="D42" s="131" t="s">
        <v>68</v>
      </c>
      <c r="E42" s="131" t="s">
        <v>71</v>
      </c>
      <c r="G42" s="144"/>
      <c r="H42" s="144"/>
      <c r="I42" s="144"/>
      <c r="J42" s="144"/>
    </row>
    <row r="43" spans="2:62" s="131" customFormat="1" ht="8.25" x14ac:dyDescent="0.15">
      <c r="D43" s="132" t="str">
        <f>Classe!E10</f>
        <v xml:space="preserve"> </v>
      </c>
      <c r="E43" s="133" t="str">
        <f>IF(D43&lt;&gt;" ",VLOOKUP($B$40,'Bilan Elève'!$H$4:$AK$27,ROW()-39,0),"")</f>
        <v/>
      </c>
      <c r="F43" s="134"/>
      <c r="G43" s="144"/>
      <c r="H43" s="144"/>
      <c r="I43" s="144"/>
      <c r="J43" s="144"/>
    </row>
    <row r="44" spans="2:62" s="131" customFormat="1" ht="8.25" x14ac:dyDescent="0.15">
      <c r="D44" s="132" t="str">
        <f>Classe!E11</f>
        <v xml:space="preserve"> </v>
      </c>
      <c r="E44" s="133" t="str">
        <f>IF(D44&lt;&gt;" ",VLOOKUP($B$40,'Bilan Elève'!$H$4:$AK$27,ROW()-39,0),"")</f>
        <v/>
      </c>
      <c r="F44" s="134"/>
      <c r="G44" s="144"/>
      <c r="H44" s="144"/>
      <c r="I44" s="144"/>
      <c r="J44" s="144"/>
    </row>
    <row r="45" spans="2:62" s="131" customFormat="1" ht="8.25" x14ac:dyDescent="0.15">
      <c r="D45" s="132" t="str">
        <f>Classe!E12</f>
        <v xml:space="preserve"> </v>
      </c>
      <c r="E45" s="133" t="str">
        <f>IF(D45&lt;&gt;" ",VLOOKUP($B$40,'Bilan Elève'!$H$4:$AK$27,ROW()-39,0),"")</f>
        <v/>
      </c>
      <c r="F45" s="134"/>
      <c r="G45" s="144"/>
      <c r="H45" s="144"/>
      <c r="I45" s="144"/>
      <c r="J45" s="144"/>
    </row>
    <row r="46" spans="2:62" s="131" customFormat="1" ht="8.25" x14ac:dyDescent="0.15">
      <c r="D46" s="132" t="str">
        <f>Classe!E13</f>
        <v xml:space="preserve"> </v>
      </c>
      <c r="E46" s="133" t="str">
        <f>IF(D46&lt;&gt;" ",VLOOKUP($B$40,'Bilan Elève'!$H$4:$AK$27,ROW()-39,0),"")</f>
        <v/>
      </c>
      <c r="F46" s="134"/>
      <c r="G46" s="144"/>
      <c r="H46" s="144"/>
      <c r="I46" s="144"/>
      <c r="J46" s="144"/>
    </row>
    <row r="47" spans="2:62" s="131" customFormat="1" ht="8.25" x14ac:dyDescent="0.15">
      <c r="D47" s="132" t="str">
        <f>Classe!E14</f>
        <v xml:space="preserve"> </v>
      </c>
      <c r="E47" s="133" t="str">
        <f>IF(D47&lt;&gt;" ",VLOOKUP($B$40,'Bilan Elève'!$H$4:$AK$27,ROW()-39,0),"")</f>
        <v/>
      </c>
      <c r="F47" s="134"/>
      <c r="G47" s="144"/>
      <c r="H47" s="144"/>
      <c r="I47" s="144"/>
      <c r="J47" s="144"/>
    </row>
    <row r="48" spans="2:62" s="131" customFormat="1" ht="8.25" x14ac:dyDescent="0.15">
      <c r="D48" s="132" t="str">
        <f>Classe!E15</f>
        <v xml:space="preserve"> </v>
      </c>
      <c r="E48" s="133" t="str">
        <f>IF(D48&lt;&gt;" ",VLOOKUP($B$40,'Bilan Elève'!$H$4:$AK$27,ROW()-39,0),"")</f>
        <v/>
      </c>
      <c r="F48" s="134"/>
      <c r="G48" s="144"/>
      <c r="H48" s="144"/>
      <c r="I48" s="144"/>
      <c r="J48" s="144"/>
    </row>
    <row r="49" spans="4:10" s="131" customFormat="1" ht="8.25" x14ac:dyDescent="0.15">
      <c r="D49" s="132" t="str">
        <f>Classe!E16</f>
        <v xml:space="preserve"> </v>
      </c>
      <c r="E49" s="133" t="str">
        <f>IF(D49&lt;&gt;" ",VLOOKUP($B$40,'Bilan Elève'!$H$4:$AK$27,ROW()-39,0),"")</f>
        <v/>
      </c>
      <c r="F49" s="134"/>
      <c r="G49" s="144"/>
      <c r="H49" s="144"/>
      <c r="I49" s="144"/>
      <c r="J49" s="144"/>
    </row>
    <row r="50" spans="4:10" s="131" customFormat="1" ht="8.25" x14ac:dyDescent="0.15">
      <c r="D50" s="132" t="str">
        <f>Classe!E17</f>
        <v xml:space="preserve"> </v>
      </c>
      <c r="E50" s="133" t="str">
        <f>IF(D50&lt;&gt;" ",VLOOKUP($B$40,'Bilan Elève'!$H$4:$AK$27,ROW()-39,0),"")</f>
        <v/>
      </c>
      <c r="F50" s="134"/>
      <c r="G50" s="144"/>
      <c r="H50" s="144"/>
      <c r="I50" s="144"/>
      <c r="J50" s="144"/>
    </row>
    <row r="51" spans="4:10" s="131" customFormat="1" ht="8.25" x14ac:dyDescent="0.15">
      <c r="D51" s="132" t="str">
        <f>Classe!E18</f>
        <v xml:space="preserve"> </v>
      </c>
      <c r="E51" s="133" t="str">
        <f>IF(D51&lt;&gt;" ",VLOOKUP($B$40,'Bilan Elève'!$H$4:$AK$27,ROW()-39,0),"")</f>
        <v/>
      </c>
      <c r="F51" s="134"/>
      <c r="G51" s="144"/>
      <c r="H51" s="144"/>
      <c r="I51" s="144"/>
      <c r="J51" s="144"/>
    </row>
    <row r="52" spans="4:10" s="131" customFormat="1" ht="8.25" x14ac:dyDescent="0.15">
      <c r="D52" s="132" t="str">
        <f>Classe!E19</f>
        <v xml:space="preserve"> </v>
      </c>
      <c r="E52" s="133" t="str">
        <f>IF(D52&lt;&gt;" ",VLOOKUP($B$40,'Bilan Elève'!$H$4:$AK$27,ROW()-39,0),"")</f>
        <v/>
      </c>
      <c r="F52" s="134"/>
      <c r="G52" s="144"/>
      <c r="H52" s="144"/>
      <c r="I52" s="144"/>
      <c r="J52" s="144"/>
    </row>
    <row r="53" spans="4:10" s="131" customFormat="1" ht="8.25" x14ac:dyDescent="0.15">
      <c r="D53" s="132" t="str">
        <f>Classe!E20</f>
        <v xml:space="preserve"> </v>
      </c>
      <c r="E53" s="133" t="str">
        <f>IF(D53&lt;&gt;" ",VLOOKUP($B$40,'Bilan Elève'!$H$4:$AK$27,ROW()-39,0),"")</f>
        <v/>
      </c>
      <c r="F53" s="134"/>
      <c r="G53" s="144"/>
      <c r="H53" s="144"/>
      <c r="I53" s="144"/>
      <c r="J53" s="144"/>
    </row>
    <row r="54" spans="4:10" s="131" customFormat="1" ht="8.25" x14ac:dyDescent="0.15">
      <c r="D54" s="132" t="str">
        <f>Classe!E21</f>
        <v xml:space="preserve"> </v>
      </c>
      <c r="E54" s="133" t="str">
        <f>IF(D54&lt;&gt;" ",VLOOKUP($B$40,'Bilan Elève'!$H$4:$AK$27,ROW()-39,0),"")</f>
        <v/>
      </c>
      <c r="F54" s="134"/>
      <c r="G54" s="144"/>
      <c r="H54" s="144"/>
      <c r="I54" s="144"/>
      <c r="J54" s="144"/>
    </row>
    <row r="55" spans="4:10" s="131" customFormat="1" ht="8.25" x14ac:dyDescent="0.15">
      <c r="D55" s="132" t="str">
        <f>Classe!E22</f>
        <v xml:space="preserve"> </v>
      </c>
      <c r="E55" s="133" t="str">
        <f>IF(D55&lt;&gt;" ",VLOOKUP($B$40,'Bilan Elève'!$H$4:$AK$27,ROW()-39,0),"")</f>
        <v/>
      </c>
      <c r="F55" s="134"/>
      <c r="G55" s="144"/>
      <c r="H55" s="144"/>
      <c r="I55" s="144"/>
      <c r="J55" s="144"/>
    </row>
    <row r="56" spans="4:10" s="131" customFormat="1" ht="8.25" x14ac:dyDescent="0.15">
      <c r="D56" s="132" t="str">
        <f>Classe!E23</f>
        <v xml:space="preserve"> </v>
      </c>
      <c r="E56" s="133" t="str">
        <f>IF(D56&lt;&gt;" ",VLOOKUP($B$40,'Bilan Elève'!$H$4:$AK$27,ROW()-39,0),"")</f>
        <v/>
      </c>
      <c r="F56" s="134"/>
      <c r="G56" s="144"/>
      <c r="H56" s="144"/>
      <c r="I56" s="144"/>
      <c r="J56" s="144"/>
    </row>
    <row r="57" spans="4:10" s="131" customFormat="1" ht="8.25" x14ac:dyDescent="0.15">
      <c r="D57" s="132" t="str">
        <f>Classe!E24</f>
        <v xml:space="preserve"> </v>
      </c>
      <c r="E57" s="133" t="str">
        <f>IF(D57&lt;&gt;" ",VLOOKUP($B$40,'Bilan Elève'!$H$4:$AK$27,ROW()-39,0),"")</f>
        <v/>
      </c>
      <c r="F57" s="134"/>
      <c r="G57" s="144"/>
      <c r="H57" s="144"/>
      <c r="I57" s="144"/>
      <c r="J57" s="144"/>
    </row>
    <row r="58" spans="4:10" s="131" customFormat="1" ht="8.25" x14ac:dyDescent="0.15">
      <c r="D58" s="132" t="str">
        <f>Classe!E25</f>
        <v xml:space="preserve"> </v>
      </c>
      <c r="E58" s="133" t="str">
        <f>IF(D58&lt;&gt;" ",VLOOKUP($B$40,'Bilan Elève'!$H$4:$AK$27,ROW()-39,0),"")</f>
        <v/>
      </c>
      <c r="F58" s="134"/>
      <c r="G58" s="144"/>
      <c r="H58" s="144"/>
      <c r="I58" s="144"/>
      <c r="J58" s="144"/>
    </row>
    <row r="59" spans="4:10" s="131" customFormat="1" ht="8.25" x14ac:dyDescent="0.15">
      <c r="D59" s="132" t="str">
        <f>Classe!E26</f>
        <v xml:space="preserve"> </v>
      </c>
      <c r="E59" s="133" t="str">
        <f>IF(D59&lt;&gt;" ",VLOOKUP($B$40,'Bilan Elève'!$H$4:$AK$27,ROW()-39,0),"")</f>
        <v/>
      </c>
      <c r="F59" s="134"/>
      <c r="G59" s="144"/>
      <c r="H59" s="144"/>
      <c r="I59" s="144"/>
      <c r="J59" s="144"/>
    </row>
    <row r="60" spans="4:10" s="131" customFormat="1" ht="8.25" x14ac:dyDescent="0.15">
      <c r="D60" s="132" t="str">
        <f>Classe!E27</f>
        <v xml:space="preserve"> </v>
      </c>
      <c r="E60" s="133" t="str">
        <f>IF(D60&lt;&gt;" ",VLOOKUP($B$40,'Bilan Elève'!$H$4:$AK$27,ROW()-39,0),"")</f>
        <v/>
      </c>
      <c r="F60" s="134"/>
      <c r="G60" s="144"/>
      <c r="H60" s="144"/>
      <c r="I60" s="144"/>
      <c r="J60" s="144"/>
    </row>
    <row r="61" spans="4:10" s="131" customFormat="1" ht="8.25" x14ac:dyDescent="0.15">
      <c r="D61" s="132" t="str">
        <f>Classe!E28</f>
        <v xml:space="preserve"> </v>
      </c>
      <c r="E61" s="133" t="str">
        <f>IF(D61&lt;&gt;" ",VLOOKUP($B$40,'Bilan Elève'!$H$4:$AK$27,ROW()-39,0),"")</f>
        <v/>
      </c>
      <c r="F61" s="134"/>
      <c r="G61" s="144"/>
      <c r="H61" s="144"/>
      <c r="I61" s="144"/>
      <c r="J61" s="144"/>
    </row>
    <row r="62" spans="4:10" s="131" customFormat="1" ht="8.25" x14ac:dyDescent="0.15">
      <c r="D62" s="132" t="str">
        <f>Classe!E29</f>
        <v xml:space="preserve"> </v>
      </c>
      <c r="E62" s="133" t="str">
        <f>IF(D62&lt;&gt;" ",VLOOKUP($B$40,'Bilan Elève'!$H$4:$AK$27,ROW()-39,0),"")</f>
        <v/>
      </c>
      <c r="F62" s="134"/>
      <c r="G62" s="144"/>
      <c r="H62" s="144"/>
      <c r="I62" s="144"/>
      <c r="J62" s="144"/>
    </row>
    <row r="63" spans="4:10" s="131" customFormat="1" ht="8.25" x14ac:dyDescent="0.15">
      <c r="D63" s="132" t="str">
        <f>Classe!E30</f>
        <v xml:space="preserve"> </v>
      </c>
      <c r="E63" s="133" t="str">
        <f>IF(D63&lt;&gt;" ",VLOOKUP($B$40,'Bilan Elève'!$H$4:$AK$27,ROW()-39,0),"")</f>
        <v/>
      </c>
      <c r="F63" s="134"/>
      <c r="G63" s="144"/>
      <c r="H63" s="144"/>
      <c r="I63" s="144"/>
      <c r="J63" s="144"/>
    </row>
    <row r="64" spans="4:10" s="131" customFormat="1" ht="8.25" x14ac:dyDescent="0.15">
      <c r="D64" s="132" t="str">
        <f>Classe!E31</f>
        <v xml:space="preserve"> </v>
      </c>
      <c r="E64" s="133" t="str">
        <f>IF(D64&lt;&gt;" ",VLOOKUP($B$40,'Bilan Elève'!$H$4:$AK$27,ROW()-39,0),"")</f>
        <v/>
      </c>
      <c r="F64" s="134"/>
      <c r="G64" s="144"/>
      <c r="H64" s="144"/>
      <c r="I64" s="144"/>
      <c r="J64" s="144"/>
    </row>
    <row r="65" spans="2:10" s="131" customFormat="1" ht="8.25" x14ac:dyDescent="0.15">
      <c r="D65" s="132" t="str">
        <f>Classe!E32</f>
        <v xml:space="preserve"> </v>
      </c>
      <c r="E65" s="133" t="str">
        <f>IF(D65&lt;&gt;" ",VLOOKUP($B$40,'Bilan Elève'!$H$4:$AK$27,ROW()-39,0),"")</f>
        <v/>
      </c>
      <c r="F65" s="134"/>
      <c r="G65" s="144"/>
      <c r="H65" s="144"/>
      <c r="I65" s="144"/>
      <c r="J65" s="144"/>
    </row>
    <row r="66" spans="2:10" s="131" customFormat="1" ht="8.25" x14ac:dyDescent="0.15">
      <c r="D66" s="132" t="str">
        <f>Classe!E33</f>
        <v xml:space="preserve"> </v>
      </c>
      <c r="E66" s="133" t="str">
        <f>IF(D66&lt;&gt;" ",VLOOKUP($B$40,'Bilan Elève'!$H$4:$AK$27,ROW()-39,0),"")</f>
        <v/>
      </c>
      <c r="F66" s="134"/>
      <c r="G66" s="144"/>
      <c r="H66" s="144"/>
      <c r="I66" s="144"/>
      <c r="J66" s="144"/>
    </row>
    <row r="67" spans="2:10" s="131" customFormat="1" ht="8.25" x14ac:dyDescent="0.15">
      <c r="D67" s="132" t="str">
        <f>Classe!E34</f>
        <v xml:space="preserve"> </v>
      </c>
      <c r="E67" s="133" t="str">
        <f>IF(D67&lt;&gt;" ",VLOOKUP($B$40,'Bilan Elève'!$H$4:$AK$27,ROW()-39,0),"")</f>
        <v/>
      </c>
      <c r="F67" s="134"/>
      <c r="G67" s="144"/>
      <c r="H67" s="144"/>
      <c r="I67" s="144"/>
      <c r="J67" s="144"/>
    </row>
    <row r="68" spans="2:10" s="131" customFormat="1" ht="8.25" x14ac:dyDescent="0.15">
      <c r="D68" s="132" t="str">
        <f>Classe!E35</f>
        <v xml:space="preserve"> </v>
      </c>
      <c r="E68" s="133" t="str">
        <f>IF(D68&lt;&gt;" ",VLOOKUP($B$40,'Bilan Elève'!$H$4:$AK$27,ROW()-39,0),"")</f>
        <v/>
      </c>
      <c r="F68" s="134"/>
      <c r="G68" s="144"/>
      <c r="H68" s="144"/>
      <c r="I68" s="144"/>
      <c r="J68" s="144"/>
    </row>
    <row r="69" spans="2:10" s="131" customFormat="1" ht="8.25" x14ac:dyDescent="0.15">
      <c r="D69" s="132" t="str">
        <f>Classe!E36</f>
        <v xml:space="preserve"> </v>
      </c>
      <c r="E69" s="133" t="str">
        <f>IF(D69&lt;&gt;" ",VLOOKUP($B$40,'Bilan Elève'!$H$4:$AK$27,ROW()-39,0),"")</f>
        <v/>
      </c>
      <c r="F69" s="134"/>
      <c r="G69" s="144"/>
      <c r="H69" s="144"/>
      <c r="I69" s="144"/>
      <c r="J69" s="144"/>
    </row>
    <row r="70" spans="2:10" s="131" customFormat="1" ht="8.25" x14ac:dyDescent="0.15">
      <c r="D70" s="132" t="str">
        <f>Classe!E37</f>
        <v xml:space="preserve"> </v>
      </c>
      <c r="E70" s="133" t="str">
        <f>IF(D70&lt;&gt;" ",VLOOKUP($B$40,'Bilan Elève'!$H$4:$AK$27,ROW()-39,0),"")</f>
        <v/>
      </c>
      <c r="F70" s="134"/>
      <c r="G70" s="144"/>
      <c r="H70" s="144"/>
      <c r="I70" s="144"/>
      <c r="J70" s="144"/>
    </row>
    <row r="71" spans="2:10" s="131" customFormat="1" ht="8.25" x14ac:dyDescent="0.15">
      <c r="D71" s="132" t="str">
        <f>Classe!E38</f>
        <v xml:space="preserve"> </v>
      </c>
      <c r="E71" s="133" t="str">
        <f>IF(D71&lt;&gt;" ",VLOOKUP($B$40,'Bilan Elève'!$H$4:$AK$27,ROW()-39,0),"")</f>
        <v/>
      </c>
      <c r="F71" s="134"/>
      <c r="G71" s="144"/>
      <c r="H71" s="144"/>
      <c r="I71" s="144"/>
      <c r="J71" s="144"/>
    </row>
    <row r="72" spans="2:10" ht="50.1" customHeight="1" x14ac:dyDescent="0.2">
      <c r="B72" s="141" t="s">
        <v>70</v>
      </c>
    </row>
    <row r="73" spans="2:10" ht="24.95" customHeight="1" x14ac:dyDescent="0.2">
      <c r="B73" s="240" t="s">
        <v>54</v>
      </c>
      <c r="C73" s="240"/>
      <c r="D73" s="240"/>
    </row>
    <row r="74" spans="2:10" s="131" customFormat="1" ht="8.25" x14ac:dyDescent="0.15">
      <c r="G74" s="144"/>
      <c r="H74" s="144"/>
      <c r="I74" s="144"/>
      <c r="J74" s="144"/>
    </row>
    <row r="75" spans="2:10" s="131" customFormat="1" ht="8.25" x14ac:dyDescent="0.15">
      <c r="D75" s="131" t="s">
        <v>68</v>
      </c>
      <c r="E75" s="131" t="s">
        <v>71</v>
      </c>
      <c r="G75" s="144"/>
      <c r="H75" s="144"/>
      <c r="I75" s="144"/>
      <c r="J75" s="144"/>
    </row>
    <row r="76" spans="2:10" s="131" customFormat="1" ht="8.25" x14ac:dyDescent="0.15">
      <c r="D76" s="132" t="str">
        <f>Classe!E10</f>
        <v xml:space="preserve"> </v>
      </c>
      <c r="E76" s="133" t="str">
        <f>IF(D76&lt;&gt;" ",VLOOKUP($B$73,'Bilan Elève'!$H$4:$AK$27,ROW()-77,0),"")</f>
        <v/>
      </c>
      <c r="G76" s="144"/>
      <c r="H76" s="144"/>
      <c r="I76" s="144"/>
      <c r="J76" s="144"/>
    </row>
    <row r="77" spans="2:10" s="131" customFormat="1" ht="8.25" x14ac:dyDescent="0.15">
      <c r="D77" s="132" t="str">
        <f>Classe!E11</f>
        <v xml:space="preserve"> </v>
      </c>
      <c r="E77" s="133" t="str">
        <f>IF(D77&lt;&gt;" ",VLOOKUP($B$73,'Bilan Elève'!$H$4:$AK$27,ROW()-77,0),"")</f>
        <v/>
      </c>
      <c r="G77" s="144"/>
      <c r="H77" s="144"/>
      <c r="I77" s="144"/>
      <c r="J77" s="144"/>
    </row>
    <row r="78" spans="2:10" s="131" customFormat="1" ht="8.25" x14ac:dyDescent="0.15">
      <c r="D78" s="132" t="str">
        <f>Classe!E12</f>
        <v xml:space="preserve"> </v>
      </c>
      <c r="E78" s="133" t="str">
        <f>IF(D78&lt;&gt;" ",VLOOKUP($B$73,'Bilan Elève'!$H$4:$AK$27,ROW()-77,0),"")</f>
        <v/>
      </c>
      <c r="G78" s="144"/>
      <c r="H78" s="144"/>
      <c r="I78" s="144"/>
      <c r="J78" s="144"/>
    </row>
    <row r="79" spans="2:10" s="131" customFormat="1" ht="8.25" x14ac:dyDescent="0.15">
      <c r="D79" s="132" t="str">
        <f>Classe!E13</f>
        <v xml:space="preserve"> </v>
      </c>
      <c r="E79" s="133" t="str">
        <f>IF(D79&lt;&gt;" ",VLOOKUP($B$73,'Bilan Elève'!$H$4:$AK$27,ROW()-77,0),"")</f>
        <v/>
      </c>
      <c r="G79" s="144"/>
      <c r="H79" s="144"/>
      <c r="I79" s="144"/>
      <c r="J79" s="144"/>
    </row>
    <row r="80" spans="2:10" s="131" customFormat="1" ht="8.25" x14ac:dyDescent="0.15">
      <c r="D80" s="132" t="str">
        <f>Classe!E14</f>
        <v xml:space="preserve"> </v>
      </c>
      <c r="E80" s="133" t="str">
        <f>IF(D80&lt;&gt;" ",VLOOKUP($B$73,'Bilan Elève'!$H$4:$AK$27,ROW()-77,0),"")</f>
        <v/>
      </c>
      <c r="G80" s="144"/>
      <c r="H80" s="144"/>
      <c r="I80" s="144"/>
      <c r="J80" s="144"/>
    </row>
    <row r="81" spans="4:10" s="131" customFormat="1" ht="8.25" x14ac:dyDescent="0.15">
      <c r="D81" s="132" t="str">
        <f>Classe!E15</f>
        <v xml:space="preserve"> </v>
      </c>
      <c r="E81" s="133" t="str">
        <f>IF(D81&lt;&gt;" ",VLOOKUP($B$73,'Bilan Elève'!$H$4:$AK$27,ROW()-77,0),"")</f>
        <v/>
      </c>
      <c r="G81" s="144"/>
      <c r="H81" s="144"/>
      <c r="I81" s="144"/>
      <c r="J81" s="144"/>
    </row>
    <row r="82" spans="4:10" s="131" customFormat="1" ht="8.25" x14ac:dyDescent="0.15">
      <c r="D82" s="132" t="str">
        <f>Classe!E16</f>
        <v xml:space="preserve"> </v>
      </c>
      <c r="E82" s="133" t="str">
        <f>IF(D82&lt;&gt;" ",VLOOKUP($B$73,'Bilan Elève'!$H$4:$AK$27,ROW()-77,0),"")</f>
        <v/>
      </c>
      <c r="G82" s="144"/>
      <c r="H82" s="144"/>
      <c r="I82" s="144"/>
      <c r="J82" s="144"/>
    </row>
    <row r="83" spans="4:10" s="131" customFormat="1" ht="8.25" x14ac:dyDescent="0.15">
      <c r="D83" s="132" t="str">
        <f>Classe!E17</f>
        <v xml:space="preserve"> </v>
      </c>
      <c r="E83" s="133" t="str">
        <f>IF(D83&lt;&gt;" ",VLOOKUP($B$73,'Bilan Elève'!$H$4:$AK$27,ROW()-77,0),"")</f>
        <v/>
      </c>
      <c r="G83" s="144"/>
      <c r="H83" s="144"/>
      <c r="I83" s="144"/>
      <c r="J83" s="144"/>
    </row>
    <row r="84" spans="4:10" s="131" customFormat="1" ht="8.25" x14ac:dyDescent="0.15">
      <c r="D84" s="132" t="str">
        <f>Classe!E18</f>
        <v xml:space="preserve"> </v>
      </c>
      <c r="E84" s="133" t="str">
        <f>IF(D84&lt;&gt;" ",VLOOKUP($B$73,'Bilan Elève'!$H$4:$AK$27,ROW()-77,0),"")</f>
        <v/>
      </c>
      <c r="G84" s="144"/>
      <c r="H84" s="144"/>
      <c r="I84" s="144"/>
      <c r="J84" s="144"/>
    </row>
    <row r="85" spans="4:10" s="131" customFormat="1" ht="8.25" x14ac:dyDescent="0.15">
      <c r="D85" s="132" t="str">
        <f>Classe!E19</f>
        <v xml:space="preserve"> </v>
      </c>
      <c r="E85" s="133" t="str">
        <f>IF(D85&lt;&gt;" ",VLOOKUP($B$73,'Bilan Elève'!$H$4:$AK$27,ROW()-77,0),"")</f>
        <v/>
      </c>
      <c r="G85" s="144"/>
      <c r="H85" s="144"/>
      <c r="I85" s="144"/>
      <c r="J85" s="144"/>
    </row>
    <row r="86" spans="4:10" s="131" customFormat="1" ht="8.25" x14ac:dyDescent="0.15">
      <c r="D86" s="132" t="str">
        <f>Classe!E20</f>
        <v xml:space="preserve"> </v>
      </c>
      <c r="E86" s="133" t="str">
        <f>IF(D86&lt;&gt;" ",VLOOKUP($B$73,'Bilan Elève'!$H$4:$AK$27,ROW()-77,0),"")</f>
        <v/>
      </c>
      <c r="G86" s="144"/>
      <c r="H86" s="144"/>
      <c r="I86" s="144"/>
      <c r="J86" s="144"/>
    </row>
    <row r="87" spans="4:10" s="131" customFormat="1" ht="8.25" x14ac:dyDescent="0.15">
      <c r="D87" s="132" t="str">
        <f>Classe!E21</f>
        <v xml:space="preserve"> </v>
      </c>
      <c r="E87" s="133" t="str">
        <f>IF(D87&lt;&gt;" ",VLOOKUP($B$73,'Bilan Elève'!$H$4:$AK$27,ROW()-77,0),"")</f>
        <v/>
      </c>
      <c r="G87" s="144"/>
      <c r="H87" s="144"/>
      <c r="I87" s="144"/>
      <c r="J87" s="144"/>
    </row>
    <row r="88" spans="4:10" s="131" customFormat="1" ht="8.25" x14ac:dyDescent="0.15">
      <c r="D88" s="132" t="str">
        <f>Classe!E22</f>
        <v xml:space="preserve"> </v>
      </c>
      <c r="E88" s="133" t="str">
        <f>IF(D88&lt;&gt;" ",VLOOKUP($B$73,'Bilan Elève'!$H$4:$AK$27,ROW()-77,0),"")</f>
        <v/>
      </c>
      <c r="G88" s="144"/>
      <c r="H88" s="144"/>
      <c r="I88" s="144"/>
      <c r="J88" s="144"/>
    </row>
    <row r="89" spans="4:10" s="131" customFormat="1" ht="8.25" x14ac:dyDescent="0.15">
      <c r="D89" s="132" t="str">
        <f>Classe!E23</f>
        <v xml:space="preserve"> </v>
      </c>
      <c r="E89" s="133" t="str">
        <f>IF(D89&lt;&gt;" ",VLOOKUP($B$73,'Bilan Elève'!$H$4:$AK$27,ROW()-77,0),"")</f>
        <v/>
      </c>
      <c r="G89" s="144"/>
      <c r="H89" s="144"/>
      <c r="I89" s="144"/>
      <c r="J89" s="144"/>
    </row>
    <row r="90" spans="4:10" s="131" customFormat="1" ht="8.25" x14ac:dyDescent="0.15">
      <c r="D90" s="132" t="str">
        <f>Classe!E24</f>
        <v xml:space="preserve"> </v>
      </c>
      <c r="E90" s="133" t="str">
        <f>IF(D90&lt;&gt;" ",VLOOKUP($B$73,'Bilan Elève'!$H$4:$AK$27,ROW()-77,0),"")</f>
        <v/>
      </c>
      <c r="G90" s="144"/>
      <c r="H90" s="144"/>
      <c r="I90" s="144"/>
      <c r="J90" s="144"/>
    </row>
    <row r="91" spans="4:10" s="131" customFormat="1" ht="8.25" x14ac:dyDescent="0.15">
      <c r="D91" s="132" t="str">
        <f>Classe!E25</f>
        <v xml:space="preserve"> </v>
      </c>
      <c r="E91" s="133" t="str">
        <f>IF(D91&lt;&gt;" ",VLOOKUP($B$73,'Bilan Elève'!$H$4:$AK$27,ROW()-77,0),"")</f>
        <v/>
      </c>
      <c r="G91" s="144"/>
      <c r="H91" s="144"/>
      <c r="I91" s="144"/>
      <c r="J91" s="144"/>
    </row>
    <row r="92" spans="4:10" s="131" customFormat="1" ht="8.25" x14ac:dyDescent="0.15">
      <c r="D92" s="132" t="str">
        <f>Classe!E26</f>
        <v xml:space="preserve"> </v>
      </c>
      <c r="E92" s="133" t="str">
        <f>IF(D92&lt;&gt;" ",VLOOKUP($B$73,'Bilan Elève'!$H$4:$AK$27,ROW()-77,0),"")</f>
        <v/>
      </c>
      <c r="G92" s="144"/>
      <c r="H92" s="144"/>
      <c r="I92" s="144"/>
      <c r="J92" s="144"/>
    </row>
    <row r="93" spans="4:10" s="131" customFormat="1" ht="8.25" x14ac:dyDescent="0.15">
      <c r="D93" s="132" t="str">
        <f>Classe!E27</f>
        <v xml:space="preserve"> </v>
      </c>
      <c r="E93" s="133" t="str">
        <f>IF(D93&lt;&gt;" ",VLOOKUP($B$73,'Bilan Elève'!$H$4:$AK$27,ROW()-77,0),"")</f>
        <v/>
      </c>
      <c r="G93" s="144"/>
      <c r="H93" s="144"/>
      <c r="I93" s="144"/>
      <c r="J93" s="144"/>
    </row>
    <row r="94" spans="4:10" s="131" customFormat="1" ht="8.25" x14ac:dyDescent="0.15">
      <c r="D94" s="132" t="str">
        <f>Classe!E28</f>
        <v xml:space="preserve"> </v>
      </c>
      <c r="E94" s="133" t="str">
        <f>IF(D94&lt;&gt;" ",VLOOKUP($B$73,'Bilan Elève'!$H$4:$AK$27,ROW()-77,0),"")</f>
        <v/>
      </c>
      <c r="G94" s="144"/>
      <c r="H94" s="144"/>
      <c r="I94" s="144"/>
      <c r="J94" s="144"/>
    </row>
    <row r="95" spans="4:10" s="131" customFormat="1" ht="8.25" x14ac:dyDescent="0.15">
      <c r="D95" s="132" t="str">
        <f>Classe!E29</f>
        <v xml:space="preserve"> </v>
      </c>
      <c r="E95" s="133" t="str">
        <f>IF(D95&lt;&gt;" ",VLOOKUP($B$73,'Bilan Elève'!$H$4:$AK$27,ROW()-77,0),"")</f>
        <v/>
      </c>
      <c r="G95" s="144"/>
      <c r="H95" s="144"/>
      <c r="I95" s="144"/>
      <c r="J95" s="144"/>
    </row>
    <row r="96" spans="4:10" s="131" customFormat="1" ht="8.25" x14ac:dyDescent="0.15">
      <c r="D96" s="132" t="str">
        <f>Classe!E30</f>
        <v xml:space="preserve"> </v>
      </c>
      <c r="E96" s="133" t="str">
        <f>IF(D96&lt;&gt;" ",VLOOKUP($B$73,'Bilan Elève'!$H$4:$AK$27,ROW()-77,0),"")</f>
        <v/>
      </c>
      <c r="G96" s="144"/>
      <c r="H96" s="144"/>
      <c r="I96" s="144"/>
      <c r="J96" s="144"/>
    </row>
    <row r="97" spans="4:10" s="131" customFormat="1" ht="8.25" x14ac:dyDescent="0.15">
      <c r="D97" s="132" t="str">
        <f>Classe!E31</f>
        <v xml:space="preserve"> </v>
      </c>
      <c r="E97" s="133" t="str">
        <f>IF(D97&lt;&gt;" ",VLOOKUP($B$73,'Bilan Elève'!$H$4:$AK$27,ROW()-77,0),"")</f>
        <v/>
      </c>
      <c r="G97" s="144"/>
      <c r="H97" s="144"/>
      <c r="I97" s="144"/>
      <c r="J97" s="144"/>
    </row>
    <row r="98" spans="4:10" s="131" customFormat="1" ht="8.25" x14ac:dyDescent="0.15">
      <c r="D98" s="132" t="str">
        <f>Classe!E32</f>
        <v xml:space="preserve"> </v>
      </c>
      <c r="E98" s="133" t="str">
        <f>IF(D98&lt;&gt;" ",VLOOKUP($B$73,'Bilan Elève'!$H$4:$AK$27,ROW()-77,0),"")</f>
        <v/>
      </c>
      <c r="G98" s="144"/>
      <c r="H98" s="144"/>
      <c r="I98" s="144"/>
      <c r="J98" s="144"/>
    </row>
    <row r="99" spans="4:10" s="131" customFormat="1" ht="8.25" x14ac:dyDescent="0.15">
      <c r="D99" s="132" t="str">
        <f>Classe!E33</f>
        <v xml:space="preserve"> </v>
      </c>
      <c r="E99" s="133" t="str">
        <f>IF(D99&lt;&gt;" ",VLOOKUP($B$73,'Bilan Elève'!$H$4:$AK$27,ROW()-77,0),"")</f>
        <v/>
      </c>
      <c r="G99" s="144"/>
      <c r="H99" s="144"/>
      <c r="I99" s="144"/>
      <c r="J99" s="144"/>
    </row>
    <row r="100" spans="4:10" s="131" customFormat="1" ht="8.25" x14ac:dyDescent="0.15">
      <c r="D100" s="132" t="str">
        <f>Classe!E34</f>
        <v xml:space="preserve"> </v>
      </c>
      <c r="E100" s="133" t="str">
        <f>IF(D100&lt;&gt;" ",VLOOKUP($B$73,'Bilan Elève'!$H$4:$AK$27,ROW()-77,0),"")</f>
        <v/>
      </c>
      <c r="G100" s="144"/>
      <c r="H100" s="144"/>
      <c r="I100" s="144"/>
      <c r="J100" s="144"/>
    </row>
    <row r="101" spans="4:10" s="131" customFormat="1" ht="8.25" x14ac:dyDescent="0.15">
      <c r="D101" s="132" t="str">
        <f>Classe!E35</f>
        <v xml:space="preserve"> </v>
      </c>
      <c r="E101" s="133" t="str">
        <f>IF(D101&lt;&gt;" ",VLOOKUP($B$73,'Bilan Elève'!$H$4:$AK$27,ROW()-77,0),"")</f>
        <v/>
      </c>
      <c r="G101" s="144"/>
      <c r="H101" s="144"/>
      <c r="I101" s="144"/>
      <c r="J101" s="144"/>
    </row>
    <row r="102" spans="4:10" s="131" customFormat="1" ht="8.25" x14ac:dyDescent="0.15">
      <c r="D102" s="132" t="str">
        <f>Classe!E36</f>
        <v xml:space="preserve"> </v>
      </c>
      <c r="E102" s="133" t="str">
        <f>IF(D102&lt;&gt;" ",VLOOKUP($B$73,'Bilan Elève'!$H$4:$AK$27,ROW()-77,0),"")</f>
        <v/>
      </c>
      <c r="G102" s="144"/>
      <c r="H102" s="144"/>
      <c r="I102" s="144"/>
      <c r="J102" s="144"/>
    </row>
    <row r="103" spans="4:10" s="131" customFormat="1" ht="8.25" x14ac:dyDescent="0.15">
      <c r="D103" s="132" t="str">
        <f>Classe!E37</f>
        <v xml:space="preserve"> </v>
      </c>
      <c r="E103" s="133" t="str">
        <f>IF(D103&lt;&gt;" ",VLOOKUP($B$73,'Bilan Elève'!$H$4:$AK$27,ROW()-77,0),"")</f>
        <v/>
      </c>
      <c r="G103" s="144"/>
      <c r="H103" s="144"/>
      <c r="I103" s="144"/>
      <c r="J103" s="144"/>
    </row>
    <row r="104" spans="4:10" s="131" customFormat="1" ht="8.25" x14ac:dyDescent="0.15">
      <c r="D104" s="132" t="str">
        <f>Classe!E38</f>
        <v xml:space="preserve"> </v>
      </c>
      <c r="E104" s="133" t="str">
        <f>IF(D104&lt;&gt;" ",VLOOKUP($B$73,'Bilan Elève'!$H$4:$AK$27,ROW()-77,0),"")</f>
        <v/>
      </c>
      <c r="G104" s="144"/>
      <c r="H104" s="144"/>
      <c r="I104" s="144"/>
      <c r="J104" s="144"/>
    </row>
    <row r="105" spans="4:10" s="131" customFormat="1" ht="8.25" x14ac:dyDescent="0.15">
      <c r="G105" s="144"/>
      <c r="H105" s="144"/>
      <c r="I105" s="144"/>
      <c r="J105" s="144"/>
    </row>
    <row r="106" spans="4:10" s="130" customFormat="1" ht="11.25" x14ac:dyDescent="0.2">
      <c r="G106" s="145"/>
      <c r="H106" s="145"/>
      <c r="I106" s="145"/>
      <c r="J106" s="145"/>
    </row>
  </sheetData>
  <sheetProtection sheet="1" objects="1" scenarios="1" selectLockedCells="1"/>
  <mergeCells count="3">
    <mergeCell ref="B1:E1"/>
    <mergeCell ref="B40:D40"/>
    <mergeCell ref="B73:D73"/>
  </mergeCells>
  <pageMargins left="0.23622047244094491" right="0.23622047244094491" top="0.39370078740157483" bottom="0.39370078740157483" header="0.31496062992125984" footer="0.31496062992125984"/>
  <pageSetup paperSize="9" scale="70" fitToHeight="0" orientation="landscape" r:id="rId1"/>
  <rowBreaks count="1" manualBreakCount="1">
    <brk id="38" max="1638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listes!$F$3:$F$7</xm:f>
          </x14:formula1>
          <xm:sqref>C3</xm:sqref>
        </x14:dataValidation>
        <x14:dataValidation type="list" allowBlank="1" showInputMessage="1" showErrorMessage="1">
          <x14:formula1>
            <xm:f>'Bilan Elève'!$E$5:$E$18</xm:f>
          </x14:formula1>
          <xm:sqref>B40</xm:sqref>
        </x14:dataValidation>
        <x14:dataValidation type="list" allowBlank="1" showInputMessage="1" showErrorMessage="1">
          <x14:formula1>
            <xm:f>'Bilan Elève'!$E$19:$E$27</xm:f>
          </x14:formula1>
          <xm:sqref>B73:D73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8"/>
  <sheetViews>
    <sheetView workbookViewId="0">
      <selection activeCell="F13" sqref="F13"/>
    </sheetView>
  </sheetViews>
  <sheetFormatPr baseColWidth="10" defaultColWidth="11.42578125" defaultRowHeight="12.75" x14ac:dyDescent="0.2"/>
  <sheetData>
    <row r="2" spans="1:7" x14ac:dyDescent="0.2">
      <c r="B2" s="1"/>
    </row>
    <row r="3" spans="1:7" x14ac:dyDescent="0.2">
      <c r="A3" s="128">
        <v>1</v>
      </c>
      <c r="B3" s="150">
        <v>1</v>
      </c>
      <c r="C3" s="128">
        <v>1</v>
      </c>
      <c r="D3" s="128">
        <v>1</v>
      </c>
      <c r="E3" s="128">
        <v>1</v>
      </c>
      <c r="F3" s="128">
        <v>1</v>
      </c>
      <c r="G3" s="128">
        <v>1</v>
      </c>
    </row>
    <row r="4" spans="1:7" x14ac:dyDescent="0.2">
      <c r="A4" s="128">
        <v>9</v>
      </c>
      <c r="B4" s="151">
        <v>9</v>
      </c>
      <c r="C4" s="128">
        <v>2</v>
      </c>
      <c r="D4" s="128">
        <v>2</v>
      </c>
      <c r="E4" s="128">
        <v>3</v>
      </c>
      <c r="F4" s="151" t="s">
        <v>66</v>
      </c>
      <c r="G4" s="128">
        <v>0</v>
      </c>
    </row>
    <row r="5" spans="1:7" x14ac:dyDescent="0.2">
      <c r="A5" s="151" t="s">
        <v>25</v>
      </c>
      <c r="B5" s="151">
        <v>0</v>
      </c>
      <c r="C5" s="128">
        <v>9</v>
      </c>
      <c r="D5" s="128">
        <v>3</v>
      </c>
      <c r="E5" s="128">
        <v>9</v>
      </c>
      <c r="F5" s="128">
        <v>3</v>
      </c>
      <c r="G5" s="128" t="s">
        <v>25</v>
      </c>
    </row>
    <row r="6" spans="1:7" x14ac:dyDescent="0.2">
      <c r="A6" s="128"/>
      <c r="B6" s="151" t="s">
        <v>25</v>
      </c>
      <c r="C6" s="128">
        <v>0</v>
      </c>
      <c r="D6" s="128">
        <v>9</v>
      </c>
      <c r="E6" s="128">
        <v>0</v>
      </c>
      <c r="F6" s="128">
        <v>9</v>
      </c>
      <c r="G6" s="128"/>
    </row>
    <row r="7" spans="1:7" x14ac:dyDescent="0.2">
      <c r="A7" s="128"/>
      <c r="B7" s="128"/>
      <c r="C7" s="151" t="s">
        <v>25</v>
      </c>
      <c r="D7" s="128">
        <v>0</v>
      </c>
      <c r="E7" s="128" t="s">
        <v>25</v>
      </c>
      <c r="F7" s="128">
        <v>0</v>
      </c>
      <c r="G7" s="128"/>
    </row>
    <row r="8" spans="1:7" x14ac:dyDescent="0.2">
      <c r="A8" s="128"/>
      <c r="B8" s="128"/>
      <c r="C8" s="128"/>
      <c r="D8" s="151" t="s">
        <v>25</v>
      </c>
      <c r="E8" s="128"/>
      <c r="F8" s="128"/>
      <c r="G8" s="128"/>
    </row>
  </sheetData>
  <phoneticPr fontId="0" type="noConversion"/>
  <pageMargins left="0.78740157499999996" right="0.78740157499999996" top="0.984251969" bottom="0.984251969" header="0.4921259845" footer="0.492125984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4</vt:i4>
      </vt:variant>
    </vt:vector>
  </HeadingPairs>
  <TitlesOfParts>
    <vt:vector size="10" baseType="lpstr">
      <vt:lpstr>Accueil</vt:lpstr>
      <vt:lpstr>Classe</vt:lpstr>
      <vt:lpstr>Saisie</vt:lpstr>
      <vt:lpstr>Bilan Elève</vt:lpstr>
      <vt:lpstr>Bilan Classe</vt:lpstr>
      <vt:lpstr>listes</vt:lpstr>
      <vt:lpstr>valeur</vt:lpstr>
      <vt:lpstr>Accueil!Zone_d_impression</vt:lpstr>
      <vt:lpstr>'Bilan Classe'!Zone_d_impression</vt:lpstr>
      <vt:lpstr>'Bilan Elève'!Zone_d_impression</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INSPECTION ACADEMIQUE</dc:creator>
  <cp:lastModifiedBy>TICE-007</cp:lastModifiedBy>
  <cp:revision/>
  <cp:lastPrinted>2017-09-19T14:15:54Z</cp:lastPrinted>
  <dcterms:created xsi:type="dcterms:W3CDTF">2008-01-30T09:45:32Z</dcterms:created>
  <dcterms:modified xsi:type="dcterms:W3CDTF">2017-09-19T14:25:24Z</dcterms:modified>
</cp:coreProperties>
</file>